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rio\Desktop\"/>
    </mc:Choice>
  </mc:AlternateContent>
  <xr:revisionPtr revIDLastSave="0" documentId="13_ncr:1_{CF348EA9-A159-4A53-A79F-E60E3DDFE4C8}" xr6:coauthVersionLast="47" xr6:coauthVersionMax="47" xr10:uidLastSave="{00000000-0000-0000-0000-000000000000}"/>
  <bookViews>
    <workbookView xWindow="-1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F330" i="9"/>
  <c r="H329" i="9"/>
  <c r="G329" i="9"/>
  <c r="F329" i="9"/>
  <c r="E329" i="9"/>
  <c r="B329" i="9" s="1"/>
  <c r="H328" i="9"/>
  <c r="G328" i="9"/>
  <c r="F328" i="9"/>
  <c r="E328" i="9"/>
  <c r="B328" i="9" s="1"/>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E322" i="9" s="1"/>
  <c r="G322" i="9"/>
  <c r="F322" i="9"/>
  <c r="B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E307" i="9" s="1"/>
  <c r="B307" i="9" s="1"/>
  <c r="F307" i="9"/>
  <c r="F306" i="9"/>
  <c r="H305" i="9"/>
  <c r="G305" i="9"/>
  <c r="E305" i="9" s="1"/>
  <c r="B305" i="9" s="1"/>
  <c r="F305" i="9"/>
  <c r="H304" i="9"/>
  <c r="E304" i="9" s="1"/>
  <c r="G304" i="9"/>
  <c r="F304" i="9"/>
  <c r="B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F291" i="9"/>
  <c r="B291" i="9" s="1"/>
  <c r="E291" i="9"/>
  <c r="M290" i="9"/>
  <c r="L290" i="9"/>
  <c r="F290" i="9" s="1"/>
  <c r="E290" i="9"/>
  <c r="B290" i="9" s="1"/>
  <c r="M289" i="9"/>
  <c r="F289" i="9" s="1"/>
  <c r="L289" i="9"/>
  <c r="E289" i="9"/>
  <c r="B289" i="9"/>
  <c r="M288" i="9"/>
  <c r="L288" i="9"/>
  <c r="F288" i="9" s="1"/>
  <c r="E288" i="9"/>
  <c r="M287" i="9"/>
  <c r="L287" i="9"/>
  <c r="F287" i="9"/>
  <c r="B287" i="9" s="1"/>
  <c r="E287" i="9"/>
  <c r="M286" i="9"/>
  <c r="L286" i="9"/>
  <c r="F286" i="9" s="1"/>
  <c r="E286" i="9"/>
  <c r="M285" i="9"/>
  <c r="F285" i="9" s="1"/>
  <c r="L285" i="9"/>
  <c r="E285" i="9"/>
  <c r="B285" i="9"/>
  <c r="M284" i="9"/>
  <c r="L284" i="9"/>
  <c r="F284" i="9" s="1"/>
  <c r="E284" i="9"/>
  <c r="M283" i="9"/>
  <c r="L283" i="9"/>
  <c r="F283" i="9"/>
  <c r="B283" i="9" s="1"/>
  <c r="E283" i="9"/>
  <c r="M282" i="9"/>
  <c r="L282" i="9"/>
  <c r="F282" i="9" s="1"/>
  <c r="E282" i="9"/>
  <c r="B282" i="9" s="1"/>
  <c r="M281" i="9"/>
  <c r="F281" i="9" s="1"/>
  <c r="L281" i="9"/>
  <c r="E281" i="9"/>
  <c r="B281" i="9"/>
  <c r="M280" i="9"/>
  <c r="L280" i="9"/>
  <c r="F280" i="9" s="1"/>
  <c r="E280" i="9"/>
  <c r="M279" i="9"/>
  <c r="L279" i="9"/>
  <c r="F279" i="9"/>
  <c r="B279" i="9" s="1"/>
  <c r="E279" i="9"/>
  <c r="M278" i="9"/>
  <c r="L278" i="9"/>
  <c r="F278" i="9" s="1"/>
  <c r="E278" i="9"/>
  <c r="M277" i="9"/>
  <c r="F277" i="9" s="1"/>
  <c r="L277" i="9"/>
  <c r="E277" i="9"/>
  <c r="B277" i="9"/>
  <c r="M276" i="9"/>
  <c r="L276" i="9"/>
  <c r="F276" i="9" s="1"/>
  <c r="E276" i="9"/>
  <c r="M275" i="9"/>
  <c r="L275" i="9"/>
  <c r="F275" i="9"/>
  <c r="B275" i="9" s="1"/>
  <c r="E275" i="9"/>
  <c r="M274" i="9"/>
  <c r="L274" i="9"/>
  <c r="F274" i="9" s="1"/>
  <c r="E274" i="9"/>
  <c r="B274" i="9" s="1"/>
  <c r="M273" i="9"/>
  <c r="F273" i="9" s="1"/>
  <c r="L273" i="9"/>
  <c r="E273" i="9"/>
  <c r="B273" i="9"/>
  <c r="M272" i="9"/>
  <c r="L272" i="9"/>
  <c r="F272" i="9" s="1"/>
  <c r="E272" i="9"/>
  <c r="M271" i="9"/>
  <c r="L271" i="9"/>
  <c r="F271" i="9"/>
  <c r="B271" i="9" s="1"/>
  <c r="E271" i="9"/>
  <c r="M270" i="9"/>
  <c r="L270" i="9"/>
  <c r="F270" i="9" s="1"/>
  <c r="E270" i="9"/>
  <c r="M269" i="9"/>
  <c r="F269" i="9" s="1"/>
  <c r="L269" i="9"/>
  <c r="E269" i="9"/>
  <c r="B269" i="9"/>
  <c r="M268" i="9"/>
  <c r="L268" i="9"/>
  <c r="F268" i="9" s="1"/>
  <c r="E268" i="9"/>
  <c r="M267" i="9"/>
  <c r="L267" i="9"/>
  <c r="F267" i="9"/>
  <c r="B267" i="9" s="1"/>
  <c r="E267" i="9"/>
  <c r="M266" i="9"/>
  <c r="L266" i="9"/>
  <c r="F266" i="9" s="1"/>
  <c r="E266" i="9"/>
  <c r="B266" i="9" s="1"/>
  <c r="M265" i="9"/>
  <c r="F265" i="9" s="1"/>
  <c r="L265" i="9"/>
  <c r="E265" i="9"/>
  <c r="B265" i="9"/>
  <c r="M264" i="9"/>
  <c r="L264" i="9"/>
  <c r="F264" i="9" s="1"/>
  <c r="E264" i="9"/>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B258" i="9" s="1"/>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B250" i="9" s="1"/>
  <c r="M249" i="9"/>
  <c r="F249" i="9" s="1"/>
  <c r="B249" i="9" s="1"/>
  <c r="L249" i="9"/>
  <c r="E249" i="9"/>
  <c r="M248" i="9"/>
  <c r="L248" i="9"/>
  <c r="F248" i="9" s="1"/>
  <c r="E248" i="9"/>
  <c r="B248" i="9" s="1"/>
  <c r="M247" i="9"/>
  <c r="F247" i="9" s="1"/>
  <c r="L247" i="9"/>
  <c r="E247" i="9"/>
  <c r="B247" i="9"/>
  <c r="M246" i="9"/>
  <c r="L246" i="9"/>
  <c r="F246" i="9" s="1"/>
  <c r="E246" i="9"/>
  <c r="B246" i="9" s="1"/>
  <c r="M245" i="9"/>
  <c r="F245" i="9" s="1"/>
  <c r="L245" i="9"/>
  <c r="E245" i="9"/>
  <c r="B245" i="9"/>
  <c r="M244" i="9"/>
  <c r="L244" i="9"/>
  <c r="F244" i="9" s="1"/>
  <c r="E244" i="9"/>
  <c r="B244" i="9" s="1"/>
  <c r="M243" i="9"/>
  <c r="F243" i="9" s="1"/>
  <c r="B243" i="9" s="1"/>
  <c r="L243" i="9"/>
  <c r="E243" i="9"/>
  <c r="M242" i="9"/>
  <c r="L242" i="9"/>
  <c r="F242" i="9" s="1"/>
  <c r="E242" i="9"/>
  <c r="B242" i="9" s="1"/>
  <c r="M241" i="9"/>
  <c r="F241" i="9" s="1"/>
  <c r="B241" i="9" s="1"/>
  <c r="L241" i="9"/>
  <c r="E241" i="9"/>
  <c r="M240" i="9"/>
  <c r="L240" i="9"/>
  <c r="F240" i="9" s="1"/>
  <c r="E240" i="9"/>
  <c r="B240" i="9" s="1"/>
  <c r="M239" i="9"/>
  <c r="F239" i="9" s="1"/>
  <c r="L239" i="9"/>
  <c r="E239" i="9"/>
  <c r="B239" i="9"/>
  <c r="M238" i="9"/>
  <c r="L238" i="9"/>
  <c r="F238" i="9" s="1"/>
  <c r="E238" i="9"/>
  <c r="B238" i="9" s="1"/>
  <c r="M237" i="9"/>
  <c r="F237" i="9" s="1"/>
  <c r="L237" i="9"/>
  <c r="E237" i="9"/>
  <c r="B237" i="9"/>
  <c r="M236" i="9"/>
  <c r="L236" i="9"/>
  <c r="F236" i="9" s="1"/>
  <c r="E236" i="9"/>
  <c r="B236" i="9" s="1"/>
  <c r="M235" i="9"/>
  <c r="F235" i="9" s="1"/>
  <c r="L235" i="9"/>
  <c r="E235" i="9"/>
  <c r="B235" i="9"/>
  <c r="M234" i="9"/>
  <c r="L234" i="9"/>
  <c r="F234" i="9" s="1"/>
  <c r="E234" i="9"/>
  <c r="B234" i="9" s="1"/>
  <c r="M233" i="9"/>
  <c r="F233" i="9" s="1"/>
  <c r="B233" i="9" s="1"/>
  <c r="L233" i="9"/>
  <c r="E233" i="9"/>
  <c r="M232" i="9"/>
  <c r="L232" i="9"/>
  <c r="F232" i="9" s="1"/>
  <c r="E232" i="9"/>
  <c r="B232" i="9" s="1"/>
  <c r="M231" i="9"/>
  <c r="F231" i="9" s="1"/>
  <c r="L231" i="9"/>
  <c r="E231" i="9"/>
  <c r="B231" i="9"/>
  <c r="M230" i="9"/>
  <c r="L230" i="9"/>
  <c r="F230" i="9" s="1"/>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F142" i="9"/>
  <c r="H141" i="9"/>
  <c r="G141" i="9"/>
  <c r="F141" i="9"/>
  <c r="E141" i="9"/>
  <c r="H140" i="9"/>
  <c r="G140" i="9"/>
  <c r="E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F127" i="9"/>
  <c r="H126" i="9"/>
  <c r="G126" i="9"/>
  <c r="F126" i="9"/>
  <c r="E126" i="9"/>
  <c r="B126" i="9" s="1"/>
  <c r="H125" i="9"/>
  <c r="G125" i="9"/>
  <c r="F125" i="9"/>
  <c r="E125" i="9"/>
  <c r="H124" i="9"/>
  <c r="G124" i="9"/>
  <c r="E124" i="9" s="1"/>
  <c r="F124" i="9"/>
  <c r="H123" i="9"/>
  <c r="G123" i="9"/>
  <c r="E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F111" i="9"/>
  <c r="H110" i="9"/>
  <c r="G110" i="9"/>
  <c r="F110" i="9"/>
  <c r="E110" i="9"/>
  <c r="B110" i="9" s="1"/>
  <c r="H109" i="9"/>
  <c r="G109" i="9"/>
  <c r="F109" i="9"/>
  <c r="E109" i="9"/>
  <c r="H108" i="9"/>
  <c r="G108" i="9"/>
  <c r="E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E97" i="9" s="1"/>
  <c r="G97" i="9"/>
  <c r="F97" i="9"/>
  <c r="B97" i="9"/>
  <c r="H96" i="9"/>
  <c r="G96" i="9"/>
  <c r="F96" i="9"/>
  <c r="E96" i="9"/>
  <c r="B96" i="9" s="1"/>
  <c r="H95" i="9"/>
  <c r="G95" i="9"/>
  <c r="F95" i="9"/>
  <c r="H94" i="9"/>
  <c r="G94" i="9"/>
  <c r="F94" i="9"/>
  <c r="E94" i="9"/>
  <c r="B94" i="9" s="1"/>
  <c r="H93" i="9"/>
  <c r="G93" i="9"/>
  <c r="F93" i="9"/>
  <c r="E93" i="9"/>
  <c r="H92" i="9"/>
  <c r="G92" i="9"/>
  <c r="E92" i="9" s="1"/>
  <c r="F92" i="9"/>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F59" i="9"/>
  <c r="E59" i="9"/>
  <c r="B59" i="9" s="1"/>
  <c r="H58" i="9"/>
  <c r="G58" i="9"/>
  <c r="F58" i="9"/>
  <c r="H57" i="9"/>
  <c r="G57" i="9"/>
  <c r="F57" i="9"/>
  <c r="E57" i="9"/>
  <c r="B57" i="9" s="1"/>
  <c r="H56" i="9"/>
  <c r="G56" i="9"/>
  <c r="F56" i="9"/>
  <c r="E56" i="9"/>
  <c r="B56" i="9" s="1"/>
  <c r="H55" i="9"/>
  <c r="G55" i="9"/>
  <c r="E55" i="9" s="1"/>
  <c r="B55" i="9" s="1"/>
  <c r="F55" i="9"/>
  <c r="H54" i="9"/>
  <c r="G54" i="9"/>
  <c r="E54" i="9" s="1"/>
  <c r="B54" i="9" s="1"/>
  <c r="F54" i="9"/>
  <c r="H53" i="9"/>
  <c r="G53" i="9"/>
  <c r="E53" i="9" s="1"/>
  <c r="B53" i="9" s="1"/>
  <c r="F53" i="9"/>
  <c r="H52" i="9"/>
  <c r="E52" i="9" s="1"/>
  <c r="B52" i="9" s="1"/>
  <c r="G52" i="9"/>
  <c r="F52" i="9"/>
  <c r="H51" i="9"/>
  <c r="G51" i="9"/>
  <c r="F51" i="9"/>
  <c r="E51" i="9"/>
  <c r="B51" i="9" s="1"/>
  <c r="H50" i="9"/>
  <c r="G50" i="9"/>
  <c r="F50" i="9"/>
  <c r="H49" i="9"/>
  <c r="G49" i="9"/>
  <c r="F49" i="9"/>
  <c r="E49" i="9"/>
  <c r="B49" i="9" s="1"/>
  <c r="H48" i="9"/>
  <c r="G48" i="9"/>
  <c r="F48" i="9"/>
  <c r="E48" i="9"/>
  <c r="B48" i="9" s="1"/>
  <c r="H47" i="9"/>
  <c r="G47" i="9"/>
  <c r="E47" i="9" s="1"/>
  <c r="B47" i="9" s="1"/>
  <c r="F47" i="9"/>
  <c r="H46" i="9"/>
  <c r="G46" i="9"/>
  <c r="E46" i="9" s="1"/>
  <c r="B46" i="9" s="1"/>
  <c r="F46" i="9"/>
  <c r="H45" i="9"/>
  <c r="G45" i="9"/>
  <c r="E45" i="9" s="1"/>
  <c r="B45" i="9" s="1"/>
  <c r="F45" i="9"/>
  <c r="H44" i="9"/>
  <c r="E44" i="9" s="1"/>
  <c r="B44" i="9" s="1"/>
  <c r="G44" i="9"/>
  <c r="F44" i="9"/>
  <c r="H43" i="9"/>
  <c r="G43" i="9"/>
  <c r="F43" i="9"/>
  <c r="E43" i="9"/>
  <c r="B43" i="9" s="1"/>
  <c r="H42" i="9"/>
  <c r="G42" i="9"/>
  <c r="F42" i="9"/>
  <c r="H41" i="9"/>
  <c r="G41" i="9"/>
  <c r="F41" i="9"/>
  <c r="E41" i="9"/>
  <c r="B41" i="9" s="1"/>
  <c r="H40" i="9"/>
  <c r="G40" i="9"/>
  <c r="F40" i="9"/>
  <c r="E40" i="9"/>
  <c r="B40" i="9" s="1"/>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F34" i="9"/>
  <c r="H33" i="9"/>
  <c r="G33" i="9"/>
  <c r="F33" i="9"/>
  <c r="E33" i="9"/>
  <c r="B33" i="9" s="1"/>
  <c r="H32" i="9"/>
  <c r="G32" i="9"/>
  <c r="F32" i="9"/>
  <c r="E32" i="9"/>
  <c r="B32" i="9" s="1"/>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1" i="8" s="1"/>
  <c r="D57" i="8"/>
  <c r="D52" i="8"/>
  <c r="D46" i="8"/>
  <c r="D37" i="8"/>
  <c r="D27" i="8"/>
  <c r="D25" i="8" s="1"/>
  <c r="D18" i="8"/>
  <c r="D8" i="8"/>
  <c r="D6" i="8"/>
  <c r="E44" i="7"/>
  <c r="D44" i="7"/>
  <c r="E39" i="7"/>
  <c r="E38" i="7" s="1"/>
  <c r="D39" i="7"/>
  <c r="D38" i="7" s="1"/>
  <c r="E30" i="7"/>
  <c r="D30" i="7"/>
  <c r="E23" i="7"/>
  <c r="D23" i="7"/>
  <c r="E22" i="7"/>
  <c r="D22" i="7"/>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E136" i="5"/>
  <c r="D136" i="5"/>
  <c r="D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F636" i="4"/>
  <c r="E636" i="4"/>
  <c r="D636" i="4"/>
  <c r="F635" i="4"/>
  <c r="F634"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F648" i="4" s="1"/>
  <c r="F426"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F135" i="4"/>
  <c r="E135" i="4"/>
  <c r="D135" i="4"/>
  <c r="F134" i="4"/>
  <c r="E134"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s="1"/>
  <c r="L3" i="9" s="1"/>
  <c r="H1686" i="1"/>
  <c r="G1686" i="1"/>
  <c r="C1686" i="1"/>
  <c r="G1685" i="1"/>
  <c r="C1685" i="1"/>
  <c r="H1685" i="1" s="1"/>
  <c r="C1684" i="1"/>
  <c r="C1683" i="1"/>
  <c r="H1683" i="1" s="1"/>
  <c r="H1682" i="1"/>
  <c r="G1682" i="1"/>
  <c r="C1682" i="1"/>
  <c r="G1681"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H1606" i="1"/>
  <c r="G1606" i="1"/>
  <c r="C1606" i="1"/>
  <c r="G1605" i="1"/>
  <c r="C1605" i="1"/>
  <c r="H1605" i="1" s="1"/>
  <c r="C1604" i="1"/>
  <c r="H1603" i="1"/>
  <c r="C1603" i="1"/>
  <c r="G1603" i="1" s="1"/>
  <c r="H1602" i="1"/>
  <c r="G1602" i="1"/>
  <c r="C1602" i="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H1587" i="1"/>
  <c r="C1587" i="1"/>
  <c r="G1587" i="1" s="1"/>
  <c r="H1586" i="1"/>
  <c r="G1586" i="1"/>
  <c r="C1586" i="1"/>
  <c r="G1585" i="1"/>
  <c r="C1585" i="1"/>
  <c r="H1585" i="1" s="1"/>
  <c r="C1584" i="1"/>
  <c r="H1583" i="1"/>
  <c r="C1583" i="1"/>
  <c r="G1583" i="1" s="1"/>
  <c r="H1582" i="1"/>
  <c r="G1582" i="1"/>
  <c r="C1582" i="1"/>
  <c r="D1581" i="1"/>
  <c r="C1581" i="1"/>
  <c r="G1580" i="1"/>
  <c r="D1580" i="1"/>
  <c r="J1580" i="1" s="1"/>
  <c r="C1580" i="1"/>
  <c r="D1579" i="1"/>
  <c r="C1579" i="1"/>
  <c r="G1578" i="1"/>
  <c r="D1578" i="1"/>
  <c r="J1578" i="1" s="1"/>
  <c r="C1578" i="1"/>
  <c r="G1577" i="1"/>
  <c r="D1577" i="1"/>
  <c r="H1577" i="1" s="1"/>
  <c r="C1577" i="1"/>
  <c r="D1576" i="1"/>
  <c r="C1576" i="1"/>
  <c r="G1575" i="1"/>
  <c r="D1575" i="1"/>
  <c r="J1575" i="1" s="1"/>
  <c r="C1575" i="1"/>
  <c r="D1574" i="1"/>
  <c r="C1574" i="1"/>
  <c r="G1573" i="1"/>
  <c r="D1573" i="1"/>
  <c r="J1573" i="1" s="1"/>
  <c r="C1573" i="1"/>
  <c r="G1572" i="1"/>
  <c r="D1572" i="1"/>
  <c r="H1572" i="1" s="1"/>
  <c r="C1572" i="1"/>
  <c r="G1571" i="1"/>
  <c r="D1571" i="1"/>
  <c r="H1571" i="1" s="1"/>
  <c r="C1571" i="1"/>
  <c r="D1570" i="1"/>
  <c r="C1570" i="1"/>
  <c r="G1569" i="1"/>
  <c r="D1569" i="1"/>
  <c r="J1569" i="1" s="1"/>
  <c r="C1569" i="1"/>
  <c r="D1568" i="1"/>
  <c r="C1568" i="1"/>
  <c r="G1567" i="1"/>
  <c r="D1567" i="1"/>
  <c r="J1567" i="1" s="1"/>
  <c r="C1567" i="1"/>
  <c r="D1566" i="1"/>
  <c r="C1566" i="1"/>
  <c r="G1565" i="1"/>
  <c r="D1565" i="1"/>
  <c r="J1565" i="1" s="1"/>
  <c r="C1565" i="1"/>
  <c r="D1564" i="1"/>
  <c r="C1564" i="1"/>
  <c r="D1563" i="1"/>
  <c r="C1563" i="1"/>
  <c r="G1562" i="1"/>
  <c r="D1562" i="1"/>
  <c r="J1562" i="1" s="1"/>
  <c r="C1562" i="1"/>
  <c r="D1561" i="1"/>
  <c r="C1561" i="1"/>
  <c r="G1560" i="1"/>
  <c r="D1560" i="1"/>
  <c r="J1560" i="1" s="1"/>
  <c r="C1560" i="1"/>
  <c r="D1559" i="1"/>
  <c r="C1559" i="1"/>
  <c r="G1558" i="1"/>
  <c r="D1558" i="1"/>
  <c r="J1558" i="1" s="1"/>
  <c r="C1558" i="1"/>
  <c r="D1557" i="1"/>
  <c r="C1557" i="1"/>
  <c r="D1556" i="1"/>
  <c r="C1556" i="1"/>
  <c r="D1555" i="1"/>
  <c r="C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J1546" i="1"/>
  <c r="D1546" i="1"/>
  <c r="C1546" i="1"/>
  <c r="H1545" i="1"/>
  <c r="G1545" i="1"/>
  <c r="I1545" i="1" s="1"/>
  <c r="D1545" i="1"/>
  <c r="C1545" i="1"/>
  <c r="J1545" i="1" s="1"/>
  <c r="D1544" i="1"/>
  <c r="J1544" i="1" s="1"/>
  <c r="C1544" i="1"/>
  <c r="H1543" i="1"/>
  <c r="G1543" i="1"/>
  <c r="D1543" i="1"/>
  <c r="C1543" i="1"/>
  <c r="J1543" i="1" s="1"/>
  <c r="J1542" i="1"/>
  <c r="D1542" i="1"/>
  <c r="C1542" i="1"/>
  <c r="H1542" i="1" s="1"/>
  <c r="H1541" i="1"/>
  <c r="G1541" i="1"/>
  <c r="D1541" i="1"/>
  <c r="C1541" i="1"/>
  <c r="J1541" i="1" s="1"/>
  <c r="H1540" i="1"/>
  <c r="G1540" i="1"/>
  <c r="D1540" i="1"/>
  <c r="C1540" i="1"/>
  <c r="D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D1265" i="1"/>
  <c r="H1265" i="1" s="1"/>
  <c r="C1265" i="1"/>
  <c r="D1264" i="1"/>
  <c r="H1264" i="1" s="1"/>
  <c r="C1264" i="1"/>
  <c r="H1263" i="1"/>
  <c r="G1263" i="1"/>
  <c r="D1263" i="1"/>
  <c r="C1263" i="1"/>
  <c r="H1262" i="1"/>
  <c r="G1262" i="1"/>
  <c r="D1262" i="1"/>
  <c r="C1262" i="1"/>
  <c r="H1261" i="1"/>
  <c r="G1261" i="1"/>
  <c r="D1261" i="1"/>
  <c r="C1261" i="1"/>
  <c r="H1260" i="1"/>
  <c r="G1260" i="1"/>
  <c r="D1260" i="1"/>
  <c r="C1260" i="1"/>
  <c r="D1258" i="1"/>
  <c r="G1258" i="1" s="1"/>
  <c r="C1258"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D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257" i="1" l="1"/>
  <c r="D1256" i="1"/>
  <c r="H1258" i="1"/>
  <c r="G1264" i="1"/>
  <c r="G1265" i="1"/>
  <c r="I1541" i="1"/>
  <c r="H1546" i="1"/>
  <c r="H1551" i="1"/>
  <c r="G1551" i="1"/>
  <c r="J1551" i="1"/>
  <c r="H1555" i="1"/>
  <c r="G1555" i="1"/>
  <c r="H1557" i="1"/>
  <c r="G1557" i="1"/>
  <c r="J1557" i="1"/>
  <c r="H1561" i="1"/>
  <c r="G1561" i="1"/>
  <c r="I1561" i="1" s="1"/>
  <c r="J1561" i="1"/>
  <c r="H1564" i="1"/>
  <c r="G1564" i="1"/>
  <c r="I1564" i="1" s="1"/>
  <c r="J1564" i="1"/>
  <c r="H1568" i="1"/>
  <c r="G1568" i="1"/>
  <c r="J1568" i="1"/>
  <c r="H1576" i="1"/>
  <c r="G1576" i="1"/>
  <c r="J1576"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D125" i="4"/>
  <c r="E321" i="4"/>
  <c r="F322" i="4"/>
  <c r="E141" i="6"/>
  <c r="D1401" i="1"/>
  <c r="D5" i="7"/>
  <c r="C1539" i="1"/>
  <c r="H1544" i="1"/>
  <c r="H1579" i="1"/>
  <c r="G1579" i="1"/>
  <c r="J1579" i="1"/>
  <c r="F141" i="4"/>
  <c r="D140" i="4"/>
  <c r="F630" i="4"/>
  <c r="D629" i="4"/>
  <c r="C624" i="1"/>
  <c r="F633" i="4"/>
  <c r="C627" i="1"/>
  <c r="D641" i="1"/>
  <c r="F647" i="4"/>
  <c r="C1140" i="1"/>
  <c r="D1259" i="1"/>
  <c r="E274" i="5"/>
  <c r="D1281" i="1"/>
  <c r="F291" i="5"/>
  <c r="D1295" i="1"/>
  <c r="H1549" i="1"/>
  <c r="G1549" i="1"/>
  <c r="J1549" i="1"/>
  <c r="H1553" i="1"/>
  <c r="G1553" i="1"/>
  <c r="I1553" i="1" s="1"/>
  <c r="J1553" i="1"/>
  <c r="H1556" i="1"/>
  <c r="G1556" i="1"/>
  <c r="H1559" i="1"/>
  <c r="G1559" i="1"/>
  <c r="J1559" i="1"/>
  <c r="H1563" i="1"/>
  <c r="G1563" i="1"/>
  <c r="H1566" i="1"/>
  <c r="G1566" i="1"/>
  <c r="J1566" i="1"/>
  <c r="H1570" i="1"/>
  <c r="G1570" i="1"/>
  <c r="J1570" i="1"/>
  <c r="H1574" i="1"/>
  <c r="G1574" i="1"/>
  <c r="I1574" i="1" s="1"/>
  <c r="J1574" i="1"/>
  <c r="F126" i="4"/>
  <c r="E125" i="4"/>
  <c r="D121" i="1" s="1"/>
  <c r="F216" i="4"/>
  <c r="D202" i="4"/>
  <c r="E373" i="4"/>
  <c r="F374" i="4"/>
  <c r="E430" i="4"/>
  <c r="F497" i="4"/>
  <c r="D491" i="4"/>
  <c r="G314" i="9"/>
  <c r="E314" i="9" s="1"/>
  <c r="B314" i="9" s="1"/>
  <c r="F89" i="5"/>
  <c r="D88" i="5"/>
  <c r="C1094" i="1"/>
  <c r="F204" i="5"/>
  <c r="D203" i="5"/>
  <c r="C1208" i="1"/>
  <c r="I1543" i="1"/>
  <c r="I1560" i="1"/>
  <c r="H1581" i="1"/>
  <c r="G1581" i="1"/>
  <c r="I1581" i="1" s="1"/>
  <c r="J1581" i="1"/>
  <c r="H1584" i="1"/>
  <c r="G1584" i="1"/>
  <c r="H1588" i="1"/>
  <c r="G1588" i="1"/>
  <c r="H1592" i="1"/>
  <c r="G1592" i="1"/>
  <c r="H1596" i="1"/>
  <c r="G1596" i="1"/>
  <c r="H1600" i="1"/>
  <c r="G1600" i="1"/>
  <c r="H1604" i="1"/>
  <c r="G1604" i="1"/>
  <c r="H1608" i="1"/>
  <c r="G1608" i="1"/>
  <c r="H1612" i="1"/>
  <c r="G1612" i="1"/>
  <c r="H1616" i="1"/>
  <c r="G1616" i="1"/>
  <c r="H1620" i="1"/>
  <c r="G1620" i="1"/>
  <c r="H1684" i="1"/>
  <c r="G1684" i="1"/>
  <c r="F8" i="4"/>
  <c r="E7" i="4"/>
  <c r="F7" i="4" s="1"/>
  <c r="D49" i="4"/>
  <c r="F83" i="4"/>
  <c r="D82" i="4"/>
  <c r="F107" i="4"/>
  <c r="D106" i="4"/>
  <c r="F178" i="4"/>
  <c r="E164" i="4"/>
  <c r="D160" i="1" s="1"/>
  <c r="F470" i="4"/>
  <c r="D466" i="4"/>
  <c r="D12" i="5"/>
  <c r="F45" i="5"/>
  <c r="C1050" i="1"/>
  <c r="G1542" i="1"/>
  <c r="I1542" i="1" s="1"/>
  <c r="G1544" i="1"/>
  <c r="I1544" i="1" s="1"/>
  <c r="G1546" i="1"/>
  <c r="I1546" i="1" s="1"/>
  <c r="H1548" i="1"/>
  <c r="I1548" i="1" s="1"/>
  <c r="H1550" i="1"/>
  <c r="I1550" i="1" s="1"/>
  <c r="H1552" i="1"/>
  <c r="I1552" i="1" s="1"/>
  <c r="H1554" i="1"/>
  <c r="I1554" i="1" s="1"/>
  <c r="H1558" i="1"/>
  <c r="I1558" i="1" s="1"/>
  <c r="H1560" i="1"/>
  <c r="H1562" i="1"/>
  <c r="I1562" i="1" s="1"/>
  <c r="H1565" i="1"/>
  <c r="I1565" i="1" s="1"/>
  <c r="H1567" i="1"/>
  <c r="I1567" i="1" s="1"/>
  <c r="H1569" i="1"/>
  <c r="I1569" i="1" s="1"/>
  <c r="H1573" i="1"/>
  <c r="I1573" i="1" s="1"/>
  <c r="H1575" i="1"/>
  <c r="I1575" i="1" s="1"/>
  <c r="H1578" i="1"/>
  <c r="I1578" i="1" s="1"/>
  <c r="H1580" i="1"/>
  <c r="I1580" i="1" s="1"/>
  <c r="D321" i="4"/>
  <c r="D373" i="4"/>
  <c r="F437" i="4"/>
  <c r="D431" i="4"/>
  <c r="F603" i="4"/>
  <c r="D597" i="4"/>
  <c r="G220" i="9"/>
  <c r="E220" i="9" s="1"/>
  <c r="B220" i="9" s="1"/>
  <c r="G1683" i="1"/>
  <c r="D43" i="4"/>
  <c r="E153" i="4"/>
  <c r="F170" i="4"/>
  <c r="F274" i="4"/>
  <c r="F366" i="4"/>
  <c r="E648" i="4"/>
  <c r="D642" i="1" s="1"/>
  <c r="F485" i="4"/>
  <c r="D479" i="4"/>
  <c r="F523" i="4"/>
  <c r="D522" i="4"/>
  <c r="F136" i="5"/>
  <c r="E135" i="5"/>
  <c r="D1140" i="1" s="1"/>
  <c r="H316" i="9"/>
  <c r="H315" i="9"/>
  <c r="E147" i="5"/>
  <c r="D1152" i="1" s="1"/>
  <c r="D153" i="4"/>
  <c r="D164" i="4"/>
  <c r="D230" i="4"/>
  <c r="E273" i="4"/>
  <c r="D269" i="1" s="1"/>
  <c r="F310" i="4"/>
  <c r="D309" i="4"/>
  <c r="F362" i="4"/>
  <c r="D361" i="4"/>
  <c r="E571" i="4"/>
  <c r="D565" i="1" s="1"/>
  <c r="D178" i="5"/>
  <c r="D255" i="5"/>
  <c r="F260" i="5"/>
  <c r="D5" i="6"/>
  <c r="F10" i="6"/>
  <c r="D45" i="8"/>
  <c r="H179" i="9"/>
  <c r="D35" i="6"/>
  <c r="D129" i="6"/>
  <c r="G310" i="9"/>
  <c r="H309" i="9"/>
  <c r="M228" i="9"/>
  <c r="G309" i="9"/>
  <c r="E309" i="9" s="1"/>
  <c r="B309" i="9" s="1"/>
  <c r="H308" i="9"/>
  <c r="E308" i="9" s="1"/>
  <c r="B308" i="9" s="1"/>
  <c r="G302" i="9"/>
  <c r="E302" i="9" s="1"/>
  <c r="B302" i="9" s="1"/>
  <c r="G301" i="9"/>
  <c r="E301" i="9" s="1"/>
  <c r="B301" i="9" s="1"/>
  <c r="G300" i="9"/>
  <c r="E300" i="9" s="1"/>
  <c r="B300" i="9" s="1"/>
  <c r="L228" i="9"/>
  <c r="F228" i="9" s="1"/>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26" i="9"/>
  <c r="E226" i="9" s="1"/>
  <c r="B226" i="9" s="1"/>
  <c r="G222" i="9"/>
  <c r="E222" i="9" s="1"/>
  <c r="B222" i="9" s="1"/>
  <c r="G218" i="9"/>
  <c r="E218" i="9" s="1"/>
  <c r="B218"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5" i="9"/>
  <c r="E175" i="9" s="1"/>
  <c r="B175" i="9" s="1"/>
  <c r="G227" i="9"/>
  <c r="E227" i="9" s="1"/>
  <c r="B227" i="9" s="1"/>
  <c r="G223" i="9"/>
  <c r="E223" i="9" s="1"/>
  <c r="B223" i="9" s="1"/>
  <c r="G219" i="9"/>
  <c r="E219" i="9" s="1"/>
  <c r="B219" i="9" s="1"/>
  <c r="G215" i="9"/>
  <c r="E215" i="9" s="1"/>
  <c r="B215" i="9" s="1"/>
  <c r="G180" i="9"/>
  <c r="G176" i="9"/>
  <c r="E176" i="9" s="1"/>
  <c r="B176" i="9" s="1"/>
  <c r="I10" i="9"/>
  <c r="B92" i="9"/>
  <c r="B108" i="9"/>
  <c r="B124" i="9"/>
  <c r="B140" i="9"/>
  <c r="B155" i="9"/>
  <c r="G174" i="9"/>
  <c r="E174" i="9" s="1"/>
  <c r="B174" i="9" s="1"/>
  <c r="G178" i="9"/>
  <c r="E178" i="9" s="1"/>
  <c r="B178" i="9" s="1"/>
  <c r="D7" i="5"/>
  <c r="E88" i="5"/>
  <c r="D1093" i="1" s="1"/>
  <c r="D119" i="5"/>
  <c r="E177" i="5"/>
  <c r="D296" i="5"/>
  <c r="F94" i="6"/>
  <c r="D114" i="6"/>
  <c r="D44" i="8"/>
  <c r="E34" i="9"/>
  <c r="B34" i="9" s="1"/>
  <c r="E42" i="9"/>
  <c r="B42" i="9" s="1"/>
  <c r="E50" i="9"/>
  <c r="B50" i="9" s="1"/>
  <c r="E58" i="9"/>
  <c r="B58" i="9" s="1"/>
  <c r="B63" i="9"/>
  <c r="B67" i="9"/>
  <c r="B71" i="9"/>
  <c r="B75" i="9"/>
  <c r="B79" i="9"/>
  <c r="B83" i="9"/>
  <c r="B87" i="9"/>
  <c r="B91" i="9"/>
  <c r="B107" i="9"/>
  <c r="B123" i="9"/>
  <c r="B139" i="9"/>
  <c r="B151" i="9"/>
  <c r="G216" i="9"/>
  <c r="E216" i="9" s="1"/>
  <c r="B216" i="9" s="1"/>
  <c r="G224" i="9"/>
  <c r="E224" i="9" s="1"/>
  <c r="B224" i="9" s="1"/>
  <c r="E156" i="9"/>
  <c r="B156" i="9" s="1"/>
  <c r="D70" i="5"/>
  <c r="G316" i="9"/>
  <c r="E316" i="9" s="1"/>
  <c r="B316" i="9" s="1"/>
  <c r="G315" i="9"/>
  <c r="E315" i="9" s="1"/>
  <c r="B315" i="9" s="1"/>
  <c r="F197" i="5"/>
  <c r="D219" i="5"/>
  <c r="E62" i="9"/>
  <c r="B62" i="9" s="1"/>
  <c r="E66" i="9"/>
  <c r="B66" i="9" s="1"/>
  <c r="E70" i="9"/>
  <c r="B70" i="9" s="1"/>
  <c r="E74" i="9"/>
  <c r="B74" i="9" s="1"/>
  <c r="E78" i="9"/>
  <c r="B78" i="9" s="1"/>
  <c r="E82" i="9"/>
  <c r="B82" i="9" s="1"/>
  <c r="E86" i="9"/>
  <c r="B86" i="9" s="1"/>
  <c r="E90" i="9"/>
  <c r="B90" i="9" s="1"/>
  <c r="B93" i="9"/>
  <c r="B109" i="9"/>
  <c r="B125" i="9"/>
  <c r="B141" i="9"/>
  <c r="E162" i="9"/>
  <c r="B162" i="9" s="1"/>
  <c r="E170" i="9"/>
  <c r="B170" i="9" s="1"/>
  <c r="G177" i="9"/>
  <c r="E177" i="9" s="1"/>
  <c r="B177" i="9" s="1"/>
  <c r="H310" i="9"/>
  <c r="E142" i="9"/>
  <c r="B142" i="9" s="1"/>
  <c r="E146" i="9"/>
  <c r="B146" i="9" s="1"/>
  <c r="E150" i="9"/>
  <c r="B150" i="9" s="1"/>
  <c r="E154" i="9"/>
  <c r="B154" i="9" s="1"/>
  <c r="E95" i="9"/>
  <c r="B95" i="9" s="1"/>
  <c r="E103" i="9"/>
  <c r="B103" i="9" s="1"/>
  <c r="E111" i="9"/>
  <c r="B111" i="9" s="1"/>
  <c r="E119" i="9"/>
  <c r="B119" i="9" s="1"/>
  <c r="E127" i="9"/>
  <c r="B127" i="9" s="1"/>
  <c r="E135" i="9"/>
  <c r="B135" i="9" s="1"/>
  <c r="B144" i="9"/>
  <c r="B148" i="9"/>
  <c r="B152" i="9"/>
  <c r="B268" i="9"/>
  <c r="B276" i="9"/>
  <c r="B284" i="9"/>
  <c r="B292" i="9"/>
  <c r="B228" i="9"/>
  <c r="B264" i="9"/>
  <c r="B272" i="9"/>
  <c r="B280" i="9"/>
  <c r="B288" i="9"/>
  <c r="B312" i="9"/>
  <c r="B320" i="9"/>
  <c r="B254" i="9"/>
  <c r="B262" i="9"/>
  <c r="B270" i="9"/>
  <c r="B278" i="9"/>
  <c r="B286" i="9"/>
  <c r="E330" i="9"/>
  <c r="B330" i="9" s="1"/>
  <c r="G1256" i="1" l="1"/>
  <c r="H1256" i="1"/>
  <c r="K1481" i="9"/>
  <c r="G344" i="9"/>
  <c r="E344" i="9" s="1"/>
  <c r="B344" i="9" s="1"/>
  <c r="C1621" i="1"/>
  <c r="I39" i="3"/>
  <c r="F129" i="6"/>
  <c r="C1525" i="1"/>
  <c r="G336" i="9"/>
  <c r="E336" i="9" s="1"/>
  <c r="B336" i="9" s="1"/>
  <c r="F178" i="5"/>
  <c r="D177" i="5"/>
  <c r="C1182" i="1"/>
  <c r="D308" i="4"/>
  <c r="F309" i="4"/>
  <c r="C304" i="1"/>
  <c r="F164" i="4"/>
  <c r="C160" i="1"/>
  <c r="F522" i="4"/>
  <c r="C516" i="1"/>
  <c r="G642" i="1"/>
  <c r="H642" i="1"/>
  <c r="E152" i="4"/>
  <c r="D149" i="1"/>
  <c r="F597" i="4"/>
  <c r="D535" i="4"/>
  <c r="C591" i="1"/>
  <c r="F373" i="4"/>
  <c r="C368" i="1"/>
  <c r="F82" i="4"/>
  <c r="C78" i="1"/>
  <c r="H1208" i="1"/>
  <c r="G1208" i="1"/>
  <c r="F88" i="5"/>
  <c r="C1093" i="1"/>
  <c r="F273" i="4"/>
  <c r="D1278" i="1"/>
  <c r="F274" i="5"/>
  <c r="H1140" i="1"/>
  <c r="G1140" i="1"/>
  <c r="H627" i="1"/>
  <c r="G627" i="1"/>
  <c r="I1551" i="1"/>
  <c r="F114" i="6"/>
  <c r="H30" i="3"/>
  <c r="C1510" i="1"/>
  <c r="F119" i="5"/>
  <c r="C1124" i="1"/>
  <c r="F35" i="6"/>
  <c r="H28" i="3"/>
  <c r="C1431" i="1"/>
  <c r="G343" i="9"/>
  <c r="E343" i="9" s="1"/>
  <c r="G348" i="9"/>
  <c r="E348" i="9" s="1"/>
  <c r="D141" i="6"/>
  <c r="F5" i="6"/>
  <c r="H27" i="3"/>
  <c r="C1401" i="1"/>
  <c r="H565" i="1"/>
  <c r="G565" i="1"/>
  <c r="H24" i="9"/>
  <c r="D152" i="4"/>
  <c r="G24" i="9"/>
  <c r="F153" i="4"/>
  <c r="C149" i="1"/>
  <c r="F43" i="4"/>
  <c r="C39" i="1"/>
  <c r="F321" i="4"/>
  <c r="C316" i="1"/>
  <c r="F12" i="5"/>
  <c r="C1017" i="1"/>
  <c r="G338" i="9"/>
  <c r="E338" i="9" s="1"/>
  <c r="B338" i="9" s="1"/>
  <c r="F203" i="5"/>
  <c r="C1207" i="1"/>
  <c r="D424" i="1"/>
  <c r="F202" i="4"/>
  <c r="C198" i="1"/>
  <c r="G1295" i="1"/>
  <c r="H1295" i="1"/>
  <c r="F135" i="5"/>
  <c r="F140" i="4"/>
  <c r="C136" i="1"/>
  <c r="D1537" i="1"/>
  <c r="I31" i="3"/>
  <c r="D316" i="1"/>
  <c r="E308" i="4"/>
  <c r="D1181" i="1"/>
  <c r="I24" i="3"/>
  <c r="H19" i="9"/>
  <c r="E19" i="9" s="1"/>
  <c r="B19" i="9" s="1"/>
  <c r="E180" i="9"/>
  <c r="B180" i="9" s="1"/>
  <c r="D360" i="4"/>
  <c r="F361" i="4"/>
  <c r="C356" i="1"/>
  <c r="G269" i="1"/>
  <c r="H269" i="1"/>
  <c r="G1152" i="1"/>
  <c r="H1152" i="1"/>
  <c r="F479" i="4"/>
  <c r="C473" i="1"/>
  <c r="D430" i="4"/>
  <c r="F431" i="4"/>
  <c r="C425" i="1"/>
  <c r="F466" i="4"/>
  <c r="C460" i="1"/>
  <c r="F106" i="4"/>
  <c r="C102" i="1"/>
  <c r="F49" i="4"/>
  <c r="C45" i="1"/>
  <c r="I1566" i="1"/>
  <c r="E251" i="5"/>
  <c r="H624" i="1"/>
  <c r="G624" i="1"/>
  <c r="I1579" i="1"/>
  <c r="G1539" i="1"/>
  <c r="H1539" i="1"/>
  <c r="F125" i="4"/>
  <c r="C121" i="1"/>
  <c r="I1568" i="1"/>
  <c r="G339" i="9"/>
  <c r="E339" i="9" s="1"/>
  <c r="B339" i="9" s="1"/>
  <c r="F219" i="5"/>
  <c r="C1223" i="1"/>
  <c r="F70" i="5"/>
  <c r="D69" i="5"/>
  <c r="D6" i="5" s="1"/>
  <c r="C1075" i="1"/>
  <c r="F296" i="5"/>
  <c r="C1300" i="1"/>
  <c r="F7" i="5"/>
  <c r="H22" i="3"/>
  <c r="C1012" i="1"/>
  <c r="E310" i="9"/>
  <c r="B310" i="9" s="1"/>
  <c r="C1622" i="1"/>
  <c r="I40" i="3"/>
  <c r="D251" i="5"/>
  <c r="F255" i="5"/>
  <c r="C1259" i="1"/>
  <c r="F230" i="4"/>
  <c r="C226" i="1"/>
  <c r="E69" i="5"/>
  <c r="H1050" i="1"/>
  <c r="G1050" i="1"/>
  <c r="E6" i="4"/>
  <c r="D3" i="1"/>
  <c r="G1094" i="1"/>
  <c r="H1094" i="1"/>
  <c r="F491" i="4"/>
  <c r="C485" i="1"/>
  <c r="E360" i="4"/>
  <c r="D368" i="1"/>
  <c r="I1570" i="1"/>
  <c r="I1559" i="1"/>
  <c r="I1549" i="1"/>
  <c r="G1281" i="1"/>
  <c r="H1281" i="1"/>
  <c r="F147" i="5"/>
  <c r="H641" i="1"/>
  <c r="G641" i="1"/>
  <c r="F629" i="4"/>
  <c r="C623" i="1"/>
  <c r="D6" i="4"/>
  <c r="G346" i="9"/>
  <c r="E346" i="9" s="1"/>
  <c r="H33" i="3"/>
  <c r="C1538" i="1"/>
  <c r="E535" i="4"/>
  <c r="I1576" i="1"/>
  <c r="I1557" i="1"/>
  <c r="C1011" i="1" l="1"/>
  <c r="D422" i="4"/>
  <c r="F6" i="4"/>
  <c r="H17" i="3"/>
  <c r="C2" i="1"/>
  <c r="E418" i="4"/>
  <c r="D413" i="1" s="1"/>
  <c r="D355" i="1"/>
  <c r="H1075" i="1"/>
  <c r="G1075" i="1"/>
  <c r="H45" i="1"/>
  <c r="G45" i="1"/>
  <c r="G460" i="1"/>
  <c r="H460" i="1"/>
  <c r="D639" i="4"/>
  <c r="F430" i="4"/>
  <c r="C424" i="1"/>
  <c r="H198" i="1"/>
  <c r="G198" i="1"/>
  <c r="H1207" i="1"/>
  <c r="G1207" i="1"/>
  <c r="H18" i="3"/>
  <c r="D299" i="4"/>
  <c r="F152" i="4"/>
  <c r="C148" i="1"/>
  <c r="G1401" i="1"/>
  <c r="H1401" i="1"/>
  <c r="E347" i="9"/>
  <c r="B348" i="9"/>
  <c r="F535" i="4"/>
  <c r="D640" i="4"/>
  <c r="C529" i="1"/>
  <c r="H160" i="1"/>
  <c r="G160" i="1"/>
  <c r="D417" i="4"/>
  <c r="F308" i="4"/>
  <c r="C303" i="1"/>
  <c r="H1621" i="1"/>
  <c r="G1621" i="1"/>
  <c r="H11" i="3"/>
  <c r="E640" i="4"/>
  <c r="D634" i="1" s="1"/>
  <c r="D529" i="1"/>
  <c r="G3" i="1"/>
  <c r="H3" i="1"/>
  <c r="H473" i="1"/>
  <c r="G473" i="1"/>
  <c r="F360" i="4"/>
  <c r="D418" i="4"/>
  <c r="C355" i="1"/>
  <c r="H316" i="1"/>
  <c r="G316" i="1"/>
  <c r="H149" i="1"/>
  <c r="G149" i="1"/>
  <c r="E342" i="9"/>
  <c r="B343" i="9"/>
  <c r="H1124" i="1"/>
  <c r="G1124" i="1"/>
  <c r="G1278" i="1"/>
  <c r="H1278" i="1"/>
  <c r="G368" i="1"/>
  <c r="H368" i="1"/>
  <c r="H1182" i="1"/>
  <c r="G1182" i="1"/>
  <c r="G1525" i="1"/>
  <c r="H1525" i="1"/>
  <c r="I17" i="3"/>
  <c r="D2" i="1"/>
  <c r="E422" i="4"/>
  <c r="H226" i="1"/>
  <c r="G226" i="1"/>
  <c r="F251" i="5"/>
  <c r="H25" i="3"/>
  <c r="C1255" i="1"/>
  <c r="G1012" i="1"/>
  <c r="H1012" i="1"/>
  <c r="G1300" i="1"/>
  <c r="H1300" i="1"/>
  <c r="D1255" i="1"/>
  <c r="I25" i="3"/>
  <c r="G102" i="1"/>
  <c r="H102" i="1"/>
  <c r="H425" i="1"/>
  <c r="G425" i="1"/>
  <c r="E176" i="5"/>
  <c r="D1180" i="1" s="1"/>
  <c r="G1431" i="1"/>
  <c r="H1431" i="1"/>
  <c r="H516" i="1"/>
  <c r="G516" i="1"/>
  <c r="H304" i="1"/>
  <c r="G304" i="1"/>
  <c r="F177" i="5"/>
  <c r="D176" i="5"/>
  <c r="H24" i="3"/>
  <c r="C1181" i="1"/>
  <c r="G1259" i="1"/>
  <c r="H1259" i="1"/>
  <c r="G1622" i="1"/>
  <c r="H1622" i="1"/>
  <c r="G1538" i="1"/>
  <c r="H1538" i="1"/>
  <c r="G623" i="1"/>
  <c r="H623" i="1"/>
  <c r="H485" i="1"/>
  <c r="G485" i="1"/>
  <c r="D1074" i="1"/>
  <c r="I23" i="3"/>
  <c r="E6" i="5"/>
  <c r="F69" i="5"/>
  <c r="H23" i="3"/>
  <c r="C1074" i="1"/>
  <c r="B346" i="9"/>
  <c r="E345" i="9"/>
  <c r="I10" i="3" s="1"/>
  <c r="G1223" i="1"/>
  <c r="H1223" i="1"/>
  <c r="H121" i="1"/>
  <c r="G121" i="1"/>
  <c r="H356" i="1"/>
  <c r="G356" i="1"/>
  <c r="E417" i="4"/>
  <c r="D412" i="1" s="1"/>
  <c r="D303" i="1"/>
  <c r="H136" i="1"/>
  <c r="G136" i="1"/>
  <c r="E639" i="4"/>
  <c r="D633" i="1" s="1"/>
  <c r="H1017" i="1"/>
  <c r="G1017" i="1"/>
  <c r="H39" i="1"/>
  <c r="G39" i="1"/>
  <c r="E24" i="9"/>
  <c r="F141" i="6"/>
  <c r="H31" i="3"/>
  <c r="C1537" i="1"/>
  <c r="H9" i="3" s="1"/>
  <c r="G1510" i="1"/>
  <c r="H1510" i="1"/>
  <c r="H1093" i="1"/>
  <c r="G1093" i="1"/>
  <c r="H78" i="1"/>
  <c r="G78" i="1"/>
  <c r="G591" i="1"/>
  <c r="H591" i="1"/>
  <c r="E299" i="4"/>
  <c r="E300" i="4" s="1"/>
  <c r="D296" i="1" s="1"/>
  <c r="I18" i="3"/>
  <c r="D148" i="1"/>
  <c r="K3" i="9" l="1"/>
  <c r="I9" i="3"/>
  <c r="H299" i="9"/>
  <c r="D1011" i="1"/>
  <c r="G1074" i="1"/>
  <c r="H1074" i="1"/>
  <c r="G1181" i="1"/>
  <c r="H1181" i="1"/>
  <c r="F417" i="4"/>
  <c r="C412" i="1"/>
  <c r="F640" i="4"/>
  <c r="C634" i="1"/>
  <c r="H8" i="3"/>
  <c r="H1011" i="1"/>
  <c r="G1011" i="1"/>
  <c r="G1255" i="1"/>
  <c r="H1255" i="1"/>
  <c r="D301" i="4"/>
  <c r="F299" i="4"/>
  <c r="D423" i="4"/>
  <c r="C295" i="1"/>
  <c r="F639" i="4"/>
  <c r="C633" i="1"/>
  <c r="D300" i="4"/>
  <c r="F6" i="5"/>
  <c r="E423" i="4"/>
  <c r="E301" i="4"/>
  <c r="D297" i="1" s="1"/>
  <c r="D295" i="1"/>
  <c r="B24" i="9"/>
  <c r="F176" i="5"/>
  <c r="C1180" i="1"/>
  <c r="E424" i="4"/>
  <c r="D419" i="1" s="1"/>
  <c r="E643" i="4"/>
  <c r="D417" i="1"/>
  <c r="H355" i="1"/>
  <c r="G355" i="1"/>
  <c r="G303" i="1"/>
  <c r="H303" i="1"/>
  <c r="H2" i="1"/>
  <c r="G2" i="1"/>
  <c r="D643" i="4"/>
  <c r="D424" i="4"/>
  <c r="F422" i="4"/>
  <c r="C417" i="1"/>
  <c r="G299" i="9"/>
  <c r="E299" i="9" s="1"/>
  <c r="G1537" i="1"/>
  <c r="H1537" i="1"/>
  <c r="F418" i="4"/>
  <c r="C413" i="1"/>
  <c r="N3" i="9"/>
  <c r="I11" i="3"/>
  <c r="H529" i="1"/>
  <c r="G529" i="1"/>
  <c r="H148" i="1"/>
  <c r="G148" i="1"/>
  <c r="H424" i="1"/>
  <c r="G424" i="1"/>
  <c r="G306" i="9"/>
  <c r="E306" i="9" s="1"/>
  <c r="B306" i="9" s="1"/>
  <c r="H1180" i="1" l="1"/>
  <c r="G1180" i="1"/>
  <c r="F300" i="4"/>
  <c r="C296" i="1"/>
  <c r="D644" i="4"/>
  <c r="F423" i="4"/>
  <c r="D425" i="4"/>
  <c r="C418" i="1"/>
  <c r="G20" i="9"/>
  <c r="H634" i="1"/>
  <c r="G634" i="1"/>
  <c r="F424" i="4"/>
  <c r="C419" i="1"/>
  <c r="G413" i="1"/>
  <c r="H413" i="1"/>
  <c r="B299" i="9"/>
  <c r="F643" i="4"/>
  <c r="D645" i="4"/>
  <c r="C637" i="1"/>
  <c r="G633" i="1"/>
  <c r="H633" i="1"/>
  <c r="H295" i="1"/>
  <c r="G295" i="1"/>
  <c r="H417" i="1"/>
  <c r="G417" i="1"/>
  <c r="D637" i="1"/>
  <c r="E644" i="4"/>
  <c r="E645" i="4" s="1"/>
  <c r="E425" i="4"/>
  <c r="D420" i="1" s="1"/>
  <c r="D418" i="1"/>
  <c r="H20" i="9"/>
  <c r="F301" i="4"/>
  <c r="C297" i="1"/>
  <c r="H412" i="1"/>
  <c r="G412" i="1"/>
  <c r="M3" i="9"/>
  <c r="D639" i="1" l="1"/>
  <c r="G637" i="1"/>
  <c r="H637" i="1"/>
  <c r="G418" i="1"/>
  <c r="H418" i="1"/>
  <c r="F645" i="4"/>
  <c r="C639" i="1"/>
  <c r="F425" i="4"/>
  <c r="C420" i="1"/>
  <c r="H297" i="1"/>
  <c r="G297" i="1"/>
  <c r="G334" i="9"/>
  <c r="H334" i="9"/>
  <c r="E646" i="4"/>
  <c r="D638" i="1"/>
  <c r="H419" i="1"/>
  <c r="G419" i="1"/>
  <c r="E20" i="9"/>
  <c r="B20" i="9" s="1"/>
  <c r="D646" i="4"/>
  <c r="D649" i="4" s="1"/>
  <c r="C638" i="1"/>
  <c r="F644" i="4"/>
  <c r="G296" i="1"/>
  <c r="H296" i="1"/>
  <c r="H19" i="3" l="1"/>
  <c r="C643" i="1"/>
  <c r="G297" i="9"/>
  <c r="E297" i="9" s="1"/>
  <c r="B297" i="9" s="1"/>
  <c r="E334" i="9"/>
  <c r="G420" i="1"/>
  <c r="H420" i="1"/>
  <c r="H638" i="1"/>
  <c r="G638" i="1"/>
  <c r="F646" i="4"/>
  <c r="C640" i="1"/>
  <c r="D650" i="4"/>
  <c r="D640" i="1"/>
  <c r="E650" i="4"/>
  <c r="G639" i="1"/>
  <c r="H639" i="1"/>
  <c r="E649" i="4"/>
  <c r="F650" i="4" l="1"/>
  <c r="H20" i="3"/>
  <c r="C644" i="1"/>
  <c r="H640" i="1"/>
  <c r="G640" i="1"/>
  <c r="H7" i="3"/>
  <c r="D644" i="1"/>
  <c r="I20" i="3"/>
  <c r="D643" i="1"/>
  <c r="H643" i="1" s="1"/>
  <c r="I19" i="3"/>
  <c r="B334" i="9"/>
  <c r="E298" i="9"/>
  <c r="I8" i="3" s="1"/>
  <c r="F649" i="4"/>
  <c r="G643" i="1" l="1"/>
  <c r="G644" i="1"/>
  <c r="H644" i="1"/>
  <c r="J3" i="9"/>
  <c r="L293" i="9" l="1"/>
  <c r="F293" i="9" s="1"/>
  <c r="H295" i="9"/>
  <c r="G295" i="9"/>
  <c r="G18" i="9"/>
  <c r="E18" i="9" s="1"/>
  <c r="B18" i="9" s="1"/>
  <c r="H18" i="9"/>
  <c r="K7" i="9"/>
  <c r="J12" i="9"/>
  <c r="J17" i="9"/>
  <c r="I6" i="9"/>
  <c r="K12" i="9"/>
  <c r="G17" i="9"/>
  <c r="K5" i="9"/>
  <c r="J10" i="9"/>
  <c r="M16" i="9"/>
  <c r="G22" i="9"/>
  <c r="K10" i="9"/>
  <c r="G16" i="9"/>
  <c r="H21" i="9"/>
  <c r="J5" i="9"/>
  <c r="I8" i="9"/>
  <c r="J8" i="9"/>
  <c r="I13" i="9"/>
  <c r="K8" i="9"/>
  <c r="J13" i="9"/>
  <c r="J6" i="9"/>
  <c r="I11" i="9"/>
  <c r="H17" i="9"/>
  <c r="K6" i="9"/>
  <c r="J11" i="9"/>
  <c r="I17" i="9"/>
  <c r="J7" i="9"/>
  <c r="I12" i="9"/>
  <c r="E12" i="9" s="1"/>
  <c r="B12" i="9" s="1"/>
  <c r="L16" i="9"/>
  <c r="F16" i="9" s="1"/>
  <c r="L15" i="9"/>
  <c r="H22" i="9"/>
  <c r="I9" i="9"/>
  <c r="G15" i="9"/>
  <c r="J9" i="9"/>
  <c r="H15" i="9"/>
  <c r="I7" i="9"/>
  <c r="E7" i="9" s="1"/>
  <c r="B7" i="9" s="1"/>
  <c r="K13" i="9"/>
  <c r="K9" i="9"/>
  <c r="G21" i="9"/>
  <c r="E21" i="9" s="1"/>
  <c r="B21" i="9" s="1"/>
  <c r="I5" i="9"/>
  <c r="E5" i="9" s="1"/>
  <c r="K11" i="9"/>
  <c r="H16" i="9"/>
  <c r="M15" i="9"/>
  <c r="E9" i="9" l="1"/>
  <c r="B9" i="9" s="1"/>
  <c r="E8" i="9"/>
  <c r="B8" i="9" s="1"/>
  <c r="E15" i="9"/>
  <c r="E22" i="9"/>
  <c r="B22" i="9" s="1"/>
  <c r="E17" i="9"/>
  <c r="B17" i="9" s="1"/>
  <c r="E295" i="9"/>
  <c r="F15" i="9"/>
  <c r="F14" i="9" s="1"/>
  <c r="E11" i="9"/>
  <c r="B11" i="9" s="1"/>
  <c r="E13" i="9"/>
  <c r="B13" i="9" s="1"/>
  <c r="B5" i="9"/>
  <c r="E16" i="9"/>
  <c r="B16" i="9" s="1"/>
  <c r="E10" i="9"/>
  <c r="B10" i="9" s="1"/>
  <c r="E6" i="9"/>
  <c r="B6" i="9" s="1"/>
  <c r="B293" i="9"/>
  <c r="F23" i="9"/>
  <c r="E4" i="9" l="1"/>
  <c r="B295" i="9"/>
  <c r="E23" i="9"/>
  <c r="I7" i="3" s="1"/>
  <c r="F3" i="9"/>
  <c r="B15" i="9"/>
  <c r="E14" i="9"/>
  <c r="I13" i="3" s="1"/>
  <c r="E3" i="9" l="1"/>
</calcChain>
</file>

<file path=xl/sharedStrings.xml><?xml version="1.0" encoding="utf-8"?>
<sst xmlns="http://schemas.openxmlformats.org/spreadsheetml/2006/main" count="4733" uniqueCount="3656">
  <si>
    <t>Obveznik:</t>
  </si>
  <si>
    <t>33407 - OPĆINA PROMINA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</si>
  <si>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</si>
  <si>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</si>
  <si>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</si>
  <si>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</si>
  <si>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</si>
  <si>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</si>
  <si>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</si>
  <si>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</si>
  <si>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</si>
  <si>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</si>
  <si>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</si>
  <si>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</si>
  <si>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</si>
  <si>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</si>
  <si>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</si>
  <si>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</si>
  <si>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</si>
  <si>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</si>
  <si>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</si>
  <si>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</si>
  <si>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</si>
  <si>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</si>
  <si>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</si>
  <si>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</si>
  <si>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</si>
  <si>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</si>
  <si>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</si>
  <si>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</si>
  <si>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</si>
  <si>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</si>
  <si>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</si>
  <si>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</si>
  <si>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</si>
  <si>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</si>
  <si>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</si>
  <si>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</si>
  <si>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</si>
  <si>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</si>
  <si>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</si>
  <si>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</si>
  <si>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</si>
  <si>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</si>
  <si>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</si>
  <si>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</si>
  <si>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</si>
  <si>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</si>
  <si>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</si>
  <si>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</si>
  <si>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</si>
  <si>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</si>
  <si>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</si>
  <si>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</si>
  <si>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</si>
  <si>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</si>
  <si>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</si>
  <si>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</si>
  <si>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</si>
  <si>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</si>
  <si>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</si>
  <si>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</si>
  <si>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</si>
  <si>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</si>
  <si>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</si>
  <si>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</si>
  <si>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</si>
  <si>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</si>
  <si>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</si>
  <si>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</si>
  <si>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</si>
  <si>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</si>
  <si>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</si>
  <si>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</si>
  <si>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</si>
  <si>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</si>
  <si>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</si>
  <si>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</si>
  <si>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</si>
  <si>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</si>
  <si>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</si>
  <si>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</si>
  <si>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</si>
  <si>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</si>
  <si>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</si>
  <si>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</si>
  <si>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</si>
  <si>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</si>
  <si>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</si>
  <si>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</si>
  <si>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</si>
  <si>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</si>
  <si>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</si>
  <si>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</si>
  <si>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</si>
  <si>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</si>
  <si>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</si>
  <si>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</si>
  <si>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</si>
  <si>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</si>
  <si>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</si>
  <si>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</si>
  <si>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</si>
  <si>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</si>
  <si>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</si>
  <si>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</si>
  <si>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</si>
  <si>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</si>
  <si>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</si>
  <si>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</si>
  <si>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</si>
  <si>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</si>
  <si>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</si>
  <si>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</si>
  <si>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</si>
  <si>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</si>
  <si>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</si>
  <si>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</si>
  <si>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</si>
  <si>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</si>
  <si>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</si>
  <si>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</si>
  <si>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</si>
  <si>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</si>
  <si>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</si>
  <si>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</si>
  <si>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</si>
  <si>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</si>
  <si>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</si>
  <si>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</si>
  <si>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</si>
  <si>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</si>
  <si>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</si>
  <si>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</si>
  <si>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</si>
  <si>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</si>
  <si>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</si>
  <si>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</si>
  <si>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</si>
  <si>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</si>
  <si>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</si>
  <si>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</si>
  <si>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</si>
  <si>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</si>
  <si>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</si>
  <si>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</si>
  <si>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</si>
  <si>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</si>
  <si>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</si>
  <si>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</si>
  <si>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</si>
  <si>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</si>
  <si>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</si>
  <si>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</si>
  <si>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</si>
  <si>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</si>
  <si>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</si>
  <si>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</si>
  <si>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</si>
  <si>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</si>
  <si>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</si>
  <si>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</si>
  <si>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</si>
  <si>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</si>
  <si>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</si>
  <si>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</si>
  <si>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</si>
  <si>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</si>
  <si>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</si>
  <si>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</si>
  <si>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</si>
  <si>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</si>
  <si>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</si>
  <si>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</si>
  <si>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</si>
  <si>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</si>
  <si>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</si>
  <si>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</si>
  <si>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</si>
  <si>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</si>
  <si>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</si>
  <si>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</si>
  <si>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</si>
  <si>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</si>
  <si>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</si>
  <si>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</si>
  <si>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</si>
  <si>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</si>
  <si>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</si>
  <si>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</si>
  <si>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</si>
  <si>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</si>
  <si>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</si>
  <si>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</si>
  <si>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</si>
  <si>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</si>
  <si>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</si>
  <si>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</si>
  <si>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</si>
  <si>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</si>
  <si>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</si>
  <si>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</si>
  <si>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</si>
  <si>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</si>
  <si>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</si>
  <si>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</si>
  <si>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</si>
  <si>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</si>
  <si>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</si>
  <si>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</si>
  <si>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</si>
  <si>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</si>
  <si>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</si>
  <si>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</si>
  <si>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</si>
  <si>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</si>
  <si>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</si>
  <si>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</si>
  <si>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</si>
  <si>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</si>
  <si>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</si>
  <si>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</si>
  <si>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</si>
  <si>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</si>
  <si>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</si>
  <si>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</si>
  <si>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</si>
  <si>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</si>
  <si>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</si>
  <si>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</si>
  <si>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</si>
  <si>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</si>
  <si>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</si>
  <si>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</si>
  <si>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</si>
  <si>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</si>
  <si>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</si>
  <si>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</si>
  <si>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</si>
  <si>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</si>
  <si>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</si>
  <si>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</si>
  <si>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</si>
  <si>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</si>
  <si>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</si>
  <si>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</si>
  <si>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</si>
  <si>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</si>
  <si>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</si>
  <si>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</si>
  <si>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</si>
  <si>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</si>
  <si>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</si>
  <si>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</si>
  <si>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</si>
  <si>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</si>
  <si>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</si>
  <si>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</si>
  <si>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</si>
  <si>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</si>
  <si>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</si>
  <si>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</si>
  <si>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</si>
  <si>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</si>
  <si>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</si>
  <si>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</si>
  <si>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</si>
  <si>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</si>
  <si>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</si>
  <si>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</si>
  <si>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</si>
  <si>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</si>
  <si>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</si>
  <si>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</si>
  <si>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</si>
  <si>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</si>
  <si>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</si>
  <si>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</si>
  <si>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</si>
  <si>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</si>
  <si>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</si>
  <si>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</si>
  <si>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</si>
  <si>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</si>
  <si>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</si>
  <si>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</si>
  <si>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</si>
  <si>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</si>
  <si>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</si>
  <si>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</si>
  <si>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</si>
  <si>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</si>
  <si>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</si>
  <si>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</si>
  <si>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</si>
  <si>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</si>
  <si>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</si>
  <si>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</si>
  <si>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</si>
  <si>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</si>
  <si>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</si>
  <si>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</si>
  <si>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</si>
  <si>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</si>
  <si>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</si>
  <si>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</si>
  <si>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</si>
  <si>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</si>
  <si>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</si>
  <si>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</si>
  <si>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</si>
  <si>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</si>
  <si>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</si>
  <si>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</si>
  <si>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</si>
  <si>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</si>
  <si>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</si>
  <si>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</si>
  <si>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</si>
  <si>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</si>
  <si>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</si>
  <si>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</si>
  <si>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</si>
  <si>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</si>
  <si>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</si>
  <si>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</si>
  <si>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</si>
  <si>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</si>
  <si>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</si>
  <si>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</si>
  <si>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</si>
  <si>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</si>
  <si>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</si>
  <si>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</si>
  <si>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</si>
  <si>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</si>
  <si>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</si>
  <si>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</si>
  <si>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</si>
  <si>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</si>
  <si>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</si>
  <si>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</si>
  <si>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</si>
  <si>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</si>
  <si>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</si>
  <si>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</si>
  <si>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</si>
  <si>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</si>
  <si>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</si>
  <si>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</si>
  <si>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</si>
  <si>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</si>
  <si>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</si>
  <si>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</si>
  <si>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</si>
  <si>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</si>
  <si>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</si>
  <si>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</si>
  <si>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</si>
  <si>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</si>
  <si>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</si>
  <si>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</si>
  <si>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</si>
  <si>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</si>
  <si>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</si>
  <si>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</si>
  <si>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</si>
  <si>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</si>
  <si>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</si>
  <si>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</si>
  <si>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</si>
  <si>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</si>
  <si>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</si>
  <si>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</si>
  <si>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</si>
  <si>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</si>
  <si>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</si>
  <si>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</si>
  <si>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</si>
  <si>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</si>
  <si>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</si>
  <si>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</si>
  <si>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</si>
  <si>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</si>
  <si>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</si>
  <si>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</si>
  <si>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</si>
  <si>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</si>
  <si>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</si>
  <si>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</si>
  <si>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</si>
  <si>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</si>
  <si>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</si>
  <si>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</si>
  <si>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</si>
  <si>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</si>
  <si>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</si>
  <si>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</si>
  <si>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</si>
  <si>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</si>
  <si>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</si>
  <si>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</si>
  <si>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</si>
  <si>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</si>
  <si>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</si>
  <si>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</si>
  <si>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</si>
  <si>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</si>
  <si>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</si>
  <si>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</si>
  <si>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</si>
  <si>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</si>
  <si>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</si>
  <si>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</si>
  <si>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</si>
  <si>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</si>
  <si>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</si>
  <si>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</si>
  <si>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</si>
  <si>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</si>
  <si>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</si>
  <si>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</si>
  <si>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</si>
  <si>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</si>
  <si>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</si>
  <si>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</si>
  <si>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</si>
  <si>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</si>
  <si>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</si>
  <si>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</si>
  <si>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</si>
  <si>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</si>
  <si>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</si>
  <si>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</si>
  <si>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</si>
  <si>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</si>
  <si>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</si>
  <si>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</si>
  <si>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</si>
  <si>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</si>
  <si>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</si>
  <si>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</si>
  <si>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</si>
  <si>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</si>
  <si>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</si>
  <si>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</si>
  <si>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</si>
  <si>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</si>
  <si>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</si>
  <si>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</si>
  <si>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</si>
  <si>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</si>
  <si>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</si>
  <si>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</si>
  <si>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</si>
  <si>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</si>
  <si>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</si>
  <si>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</si>
  <si>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</si>
  <si>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</si>
  <si>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</si>
  <si>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</si>
  <si>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</si>
  <si>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</si>
  <si>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</si>
  <si>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</si>
  <si>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</si>
  <si>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</si>
  <si>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</si>
  <si>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</si>
  <si>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</si>
  <si>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</si>
  <si>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</si>
  <si>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</si>
  <si>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</si>
  <si>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</si>
  <si>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</si>
  <si>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</si>
  <si>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</si>
  <si>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</si>
  <si>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</si>
  <si>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</si>
  <si>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</si>
  <si>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</si>
  <si>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</si>
  <si>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</si>
  <si>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</si>
  <si>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</si>
  <si>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</si>
  <si>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</si>
  <si>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</si>
  <si>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</si>
  <si>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</si>
  <si>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</si>
  <si>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</si>
  <si>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</si>
  <si>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</si>
  <si>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</si>
  <si>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</si>
  <si>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</si>
  <si>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</si>
  <si>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</si>
  <si>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</si>
  <si>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</si>
  <si>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</si>
  <si>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</si>
  <si>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</si>
  <si>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</si>
  <si>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</si>
  <si>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</si>
  <si>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</si>
  <si>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</si>
  <si>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</si>
  <si>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</si>
  <si>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</si>
  <si>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</si>
  <si>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</si>
  <si>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</si>
  <si>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</si>
  <si>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</si>
  <si>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</si>
  <si>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</si>
  <si>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</si>
  <si>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</si>
  <si>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</si>
  <si>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</si>
  <si>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</si>
  <si>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</si>
  <si>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</si>
  <si>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</si>
  <si>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</si>
  <si>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</si>
  <si>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</si>
  <si>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</si>
  <si>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</si>
  <si>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</si>
  <si>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</si>
  <si>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</si>
  <si>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</si>
  <si>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</si>
  <si>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</si>
  <si>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</si>
  <si>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</si>
  <si>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</si>
  <si>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</si>
  <si>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</si>
  <si>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</si>
  <si>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</si>
  <si>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</si>
  <si>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</si>
  <si>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</si>
  <si>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</si>
  <si>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</si>
  <si>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</si>
  <si>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</si>
  <si>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</si>
  <si>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</si>
  <si>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</si>
  <si>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</si>
  <si>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</si>
  <si>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</si>
  <si>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</si>
  <si>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</si>
  <si>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</si>
  <si>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</si>
  <si>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</si>
  <si>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</si>
  <si>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</si>
  <si>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</si>
  <si>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</si>
  <si>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</si>
  <si>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</si>
  <si>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</si>
  <si>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</si>
  <si>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</si>
  <si>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</si>
  <si>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</si>
  <si>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</si>
  <si>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</si>
  <si>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</si>
  <si>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</si>
  <si>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</si>
  <si>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</si>
  <si>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</si>
  <si>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</si>
  <si>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</si>
  <si>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</si>
  <si>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</si>
  <si>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</si>
  <si>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</si>
  <si>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</si>
  <si>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</si>
  <si>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</si>
  <si>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</si>
  <si>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</si>
  <si>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</si>
  <si>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</si>
  <si>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</si>
  <si>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</si>
  <si>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</si>
  <si>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</si>
  <si>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</si>
  <si>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</si>
  <si>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</si>
  <si>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</si>
  <si>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</si>
  <si>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</si>
  <si>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</si>
  <si>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</si>
  <si>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</si>
  <si>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</si>
  <si>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</si>
  <si>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</si>
  <si>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</si>
  <si>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</si>
  <si>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</si>
  <si>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</si>
  <si>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</si>
  <si>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</si>
  <si>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</si>
  <si>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</si>
  <si>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</si>
  <si>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</si>
  <si>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</si>
  <si>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</si>
  <si>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</si>
  <si>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</si>
  <si>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</si>
  <si>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</si>
  <si>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</si>
  <si>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</si>
  <si>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</si>
  <si>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</si>
  <si>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</si>
  <si>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</si>
  <si>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</si>
  <si>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</si>
  <si>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</si>
  <si>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</si>
  <si>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</si>
  <si>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</si>
  <si>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</si>
  <si>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</si>
  <si>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</si>
  <si>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</si>
  <si>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</si>
  <si>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</si>
  <si>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</si>
  <si>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</si>
  <si>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</si>
  <si>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</si>
  <si>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</si>
  <si>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</si>
  <si>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</si>
  <si>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</si>
  <si>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</si>
  <si>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</si>
  <si>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</si>
  <si>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</si>
  <si>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</si>
  <si>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</si>
  <si>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</si>
  <si>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</si>
  <si>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</si>
  <si>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</si>
  <si>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</si>
  <si>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</si>
  <si>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</si>
  <si>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</si>
  <si>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</si>
  <si>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</si>
  <si>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</si>
  <si>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</si>
  <si>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</si>
  <si>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</si>
  <si>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</si>
  <si>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</si>
  <si>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</si>
  <si>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</si>
  <si>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</si>
  <si>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</si>
  <si>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</si>
  <si>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</si>
  <si>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</si>
  <si>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</si>
  <si>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</si>
  <si>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</si>
  <si>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</si>
  <si>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</si>
  <si>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</si>
  <si>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</si>
  <si>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</si>
  <si>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</si>
  <si>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</si>
  <si>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</si>
  <si>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</si>
  <si>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</si>
  <si>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</si>
  <si>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</si>
  <si>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</si>
  <si>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</si>
  <si>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</si>
  <si>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</si>
  <si>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</si>
  <si>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</si>
  <si>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</si>
  <si>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</si>
  <si>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</si>
  <si>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</si>
  <si>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</si>
  <si>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</si>
  <si>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</si>
  <si>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</si>
  <si>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</si>
  <si>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</si>
  <si>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</si>
  <si>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</si>
  <si>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</si>
  <si>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</si>
  <si>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</si>
  <si>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</si>
  <si>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</si>
  <si>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</si>
  <si>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</si>
  <si>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</si>
  <si>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</si>
  <si>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</si>
  <si>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</si>
  <si>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</si>
  <si>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</si>
  <si>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</si>
  <si>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</si>
  <si>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</si>
  <si>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</si>
  <si>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</si>
  <si>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</si>
  <si>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</si>
  <si>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</si>
  <si>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</si>
  <si>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</si>
  <si>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</si>
  <si>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</si>
  <si>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</si>
  <si>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</si>
  <si>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</si>
  <si>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</si>
  <si>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</si>
  <si>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</si>
  <si>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</si>
  <si>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</si>
  <si>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</si>
  <si>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</si>
  <si>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</si>
  <si>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</si>
  <si>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</si>
  <si>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</si>
  <si>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</si>
  <si>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</si>
  <si>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</si>
  <si>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</si>
  <si>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</si>
  <si>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</si>
  <si>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</si>
  <si>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</si>
  <si>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</si>
  <si>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</si>
  <si>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</si>
  <si>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</si>
  <si>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</si>
  <si>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</si>
  <si>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</si>
  <si>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</si>
  <si>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</si>
  <si>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</si>
  <si>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</si>
  <si>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</si>
  <si>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</si>
  <si>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</si>
  <si>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</si>
  <si>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</si>
  <si>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</si>
  <si>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</si>
  <si>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</si>
  <si>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</si>
  <si>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</si>
  <si>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</si>
  <si>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</si>
  <si>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</si>
  <si>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</si>
  <si>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</si>
  <si>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</si>
  <si>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</si>
  <si>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</si>
  <si>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</si>
  <si>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</si>
  <si>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</si>
  <si>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</si>
  <si>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</si>
  <si>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</si>
  <si>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</si>
  <si>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</si>
  <si>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</si>
  <si>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</si>
  <si>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</si>
  <si>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</si>
  <si>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</si>
  <si>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</si>
  <si>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</si>
  <si>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</si>
  <si>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</si>
  <si>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</si>
  <si>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</si>
  <si>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</si>
  <si>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</si>
  <si>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</si>
  <si>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</si>
  <si>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</si>
  <si>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</si>
  <si>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</si>
  <si>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</si>
  <si>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</si>
  <si>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</si>
  <si>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</si>
  <si>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</si>
  <si>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</si>
  <si>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</si>
  <si>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</si>
  <si>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</si>
  <si>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</si>
  <si>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</si>
  <si>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</si>
  <si>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</si>
  <si>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</si>
  <si>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</si>
  <si>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</si>
  <si>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</si>
  <si>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</si>
  <si>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</si>
  <si>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</si>
  <si>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</si>
  <si>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</si>
  <si>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</si>
  <si>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</si>
  <si>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</si>
  <si>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</si>
  <si>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</si>
  <si>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</si>
  <si>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</si>
  <si>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</si>
  <si>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</si>
  <si>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</si>
  <si>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</si>
  <si>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</si>
  <si>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</si>
  <si>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</si>
  <si>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</si>
  <si>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</si>
  <si>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</si>
  <si>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</si>
  <si>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</si>
  <si>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</si>
  <si>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</si>
  <si>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</si>
  <si>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</si>
  <si>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</si>
  <si>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</si>
  <si>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</si>
  <si>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</si>
  <si>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</si>
  <si>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</si>
  <si>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</si>
  <si>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</si>
  <si>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</si>
  <si>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</si>
  <si>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</si>
  <si>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</si>
  <si>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</si>
  <si>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</si>
  <si>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</si>
  <si>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</si>
  <si>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</si>
  <si>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</si>
  <si>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</si>
  <si>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</si>
  <si>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</si>
  <si>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</si>
  <si>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</si>
  <si>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</si>
  <si>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</si>
  <si>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</si>
  <si>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</si>
  <si>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</si>
  <si>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</si>
  <si>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</si>
  <si>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</si>
  <si>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</si>
  <si>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</si>
  <si>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</si>
  <si>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</si>
  <si>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</si>
  <si>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</si>
  <si>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</si>
  <si>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</si>
  <si>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</si>
  <si>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</si>
  <si>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</si>
  <si>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</si>
  <si>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</si>
  <si>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</si>
  <si>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</si>
  <si>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</si>
  <si>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</si>
  <si>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</si>
  <si>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</si>
  <si>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</si>
  <si>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</si>
  <si>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</si>
  <si>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</si>
  <si>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</si>
  <si>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</si>
  <si>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</si>
  <si>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</si>
  <si>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</si>
  <si>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</si>
  <si>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</si>
  <si>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</si>
  <si>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</si>
  <si>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</si>
  <si>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</si>
  <si>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</si>
  <si>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</si>
  <si>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</si>
  <si>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</si>
  <si>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</si>
  <si>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</si>
  <si>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</si>
  <si>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</si>
  <si>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</si>
  <si>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</si>
  <si>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</si>
  <si>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</si>
  <si>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</si>
  <si>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</si>
  <si>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</si>
  <si>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</si>
  <si>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</si>
  <si>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</si>
  <si>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</si>
  <si>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</si>
  <si>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</si>
  <si>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</si>
  <si>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</si>
  <si>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</si>
  <si>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</si>
  <si>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</si>
  <si>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</si>
  <si>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</si>
  <si>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</si>
  <si>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</si>
  <si>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</si>
  <si>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</si>
  <si>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</si>
  <si>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</si>
  <si>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</si>
  <si>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</si>
  <si>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</si>
  <si>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</si>
  <si>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</si>
  <si>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</si>
  <si>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</si>
  <si>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</si>
  <si>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</si>
  <si>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</si>
  <si>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</si>
  <si>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</si>
  <si>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</si>
  <si>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</si>
  <si>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</si>
  <si>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</si>
  <si>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</si>
  <si>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</si>
  <si>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</si>
  <si>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</si>
  <si>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</si>
  <si>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</si>
  <si>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</si>
  <si>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</si>
  <si>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</si>
  <si>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</si>
  <si>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</si>
  <si>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</si>
  <si>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</si>
  <si>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</si>
  <si>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</si>
  <si>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</si>
  <si>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</si>
  <si>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</si>
  <si>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</si>
  <si>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</si>
  <si>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</si>
  <si>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</si>
  <si>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</si>
  <si>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</si>
  <si>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</si>
  <si>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</si>
  <si>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</si>
  <si>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</si>
  <si>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</si>
  <si>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</si>
  <si>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</si>
  <si>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</si>
  <si>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</si>
  <si>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</si>
  <si>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</si>
  <si>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</si>
  <si>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</si>
  <si>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</si>
  <si>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</si>
  <si>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</si>
  <si>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</si>
  <si>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</si>
  <si>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</si>
  <si>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</si>
  <si>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</si>
  <si>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</si>
  <si>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</si>
  <si>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</si>
  <si>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</si>
  <si>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</si>
  <si>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</si>
  <si>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</si>
  <si>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</si>
  <si>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</si>
  <si>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</si>
  <si>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</si>
  <si>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</si>
  <si>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</si>
  <si>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</si>
  <si>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</si>
  <si>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</si>
  <si>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</si>
  <si>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</si>
  <si>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</si>
  <si>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</si>
  <si>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</si>
  <si>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</si>
  <si>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</si>
  <si>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</si>
  <si>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</si>
  <si>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</si>
  <si>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</si>
  <si>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</si>
  <si>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</si>
  <si>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</si>
  <si>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</si>
  <si>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</si>
  <si>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</si>
  <si>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</si>
  <si>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</si>
  <si>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</si>
  <si>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</si>
  <si>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</si>
  <si>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</si>
  <si>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</si>
  <si>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</si>
  <si>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</si>
  <si>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</si>
  <si>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</si>
  <si>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</si>
  <si>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</si>
  <si>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</si>
  <si>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</si>
  <si>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</si>
  <si>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</si>
  <si>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</si>
  <si>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</si>
  <si>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</si>
  <si>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</si>
  <si>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</si>
  <si>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</si>
  <si>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</si>
  <si>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</si>
  <si>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</si>
  <si>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</si>
  <si>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</si>
  <si>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</si>
  <si>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</si>
  <si>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</si>
  <si>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</si>
  <si>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</si>
  <si>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</si>
  <si>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</si>
  <si>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</si>
  <si>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</si>
  <si>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</si>
  <si>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</si>
  <si>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</si>
  <si>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</si>
  <si>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</si>
  <si>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</si>
  <si>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</si>
  <si>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</si>
  <si>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</si>
  <si>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</si>
  <si>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</si>
  <si>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</si>
  <si>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</si>
  <si>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</si>
  <si>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</si>
  <si>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</si>
  <si>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</si>
  <si>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</si>
  <si>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</si>
  <si>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</si>
  <si>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</si>
  <si>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</si>
  <si>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</si>
  <si>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</si>
  <si>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</si>
  <si>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</si>
  <si>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</si>
  <si>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</si>
  <si>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</si>
  <si>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</si>
  <si>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</si>
  <si>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</si>
  <si>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</si>
  <si>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</si>
  <si>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</si>
  <si>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</si>
  <si>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</si>
  <si>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</si>
  <si>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</si>
  <si>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</si>
  <si>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</si>
  <si>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</si>
  <si>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</si>
  <si>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</si>
  <si>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</si>
  <si>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</si>
  <si>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</si>
  <si>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</si>
  <si>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</si>
  <si>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</si>
  <si>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</si>
  <si>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</si>
  <si>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</si>
  <si>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</si>
  <si>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</si>
  <si>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</si>
  <si>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</si>
  <si>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</si>
  <si>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</si>
  <si>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</si>
  <si>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</si>
  <si>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</si>
  <si>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</si>
  <si>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</si>
  <si>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</si>
  <si>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</si>
  <si>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</si>
  <si>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</si>
  <si>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</si>
  <si>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</si>
  <si>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</si>
  <si>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</si>
  <si>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</si>
  <si>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</si>
  <si>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</si>
  <si>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</si>
  <si>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</si>
  <si>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</si>
  <si>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</si>
  <si>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</si>
  <si>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</si>
  <si>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</si>
  <si>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</si>
  <si>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</si>
  <si>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</si>
  <si>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</si>
  <si>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</si>
  <si>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</si>
  <si>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</si>
  <si>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</si>
  <si>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</si>
  <si>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</si>
  <si>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</si>
  <si>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</si>
  <si>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</si>
  <si>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</si>
  <si>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</si>
  <si>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</si>
  <si>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</si>
  <si>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</si>
  <si>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</si>
  <si>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</si>
  <si>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</si>
  <si>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</si>
  <si>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</si>
  <si>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</si>
  <si>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</si>
  <si>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</si>
  <si>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</si>
  <si>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</si>
  <si>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</si>
  <si>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</si>
  <si>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</si>
  <si>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</si>
  <si>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</si>
  <si>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</si>
  <si>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</si>
  <si>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</si>
  <si>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</si>
  <si>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</si>
  <si>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</si>
  <si>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</si>
  <si>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</si>
  <si>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</si>
  <si>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</si>
  <si>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</si>
  <si>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</si>
  <si>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</si>
  <si>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</si>
  <si>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</si>
  <si>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</si>
  <si>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</si>
  <si>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</si>
  <si>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</si>
  <si>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</si>
  <si>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</si>
  <si>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</si>
  <si>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</si>
  <si>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</si>
  <si>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</si>
  <si>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</si>
  <si>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</si>
  <si>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</si>
  <si>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</si>
  <si>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</si>
  <si>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</si>
  <si>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</si>
  <si>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</si>
  <si>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</si>
  <si>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</si>
  <si>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</si>
  <si>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</si>
  <si>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</si>
  <si>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</si>
  <si>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</si>
  <si>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</si>
  <si>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</si>
  <si>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</si>
  <si>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</si>
  <si>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</si>
  <si>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</si>
  <si>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</si>
  <si>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</si>
  <si>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</si>
  <si>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</si>
  <si>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</si>
  <si>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</si>
  <si>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</si>
  <si>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</si>
  <si>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</si>
  <si>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</si>
  <si>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</si>
  <si>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</si>
  <si>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</si>
  <si>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</si>
  <si>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</si>
  <si>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</si>
  <si>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</si>
  <si>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</si>
  <si>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</si>
  <si>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</si>
  <si>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</si>
  <si>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</si>
  <si>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</si>
  <si>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</si>
  <si>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</si>
  <si>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</si>
  <si>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</si>
  <si>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</si>
  <si>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</si>
  <si>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</si>
  <si>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</si>
  <si>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</si>
  <si>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</si>
  <si>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</si>
  <si>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</si>
  <si>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</si>
  <si>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</si>
  <si>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</si>
  <si>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</si>
  <si>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</si>
  <si>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</si>
  <si>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</si>
  <si>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</si>
  <si>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</si>
  <si>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</si>
  <si>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</si>
  <si>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</si>
  <si>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</si>
  <si>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</si>
  <si>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</si>
  <si>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</si>
  <si>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</si>
  <si>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</si>
  <si>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</si>
  <si>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</si>
  <si>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</si>
  <si>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</si>
  <si>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</si>
  <si>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</si>
  <si>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</si>
  <si>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</si>
  <si>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</si>
  <si>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</si>
  <si>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</si>
  <si>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</si>
  <si>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</si>
  <si>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</si>
  <si>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</si>
  <si>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</si>
  <si>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</si>
  <si>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</si>
  <si>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</si>
  <si>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</si>
  <si>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</si>
  <si>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</si>
  <si>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</si>
  <si>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</si>
  <si>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</si>
  <si>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</si>
  <si>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</si>
  <si>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</si>
  <si>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</si>
  <si>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</si>
  <si>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</si>
  <si>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</si>
  <si>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</si>
  <si>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</si>
  <si>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</si>
  <si>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</si>
  <si>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</si>
  <si>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</si>
  <si>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</si>
  <si>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</si>
  <si>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</si>
  <si>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</si>
  <si>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</si>
  <si>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</si>
  <si>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</si>
  <si>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</si>
  <si>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</si>
  <si>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</si>
  <si>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</si>
  <si>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</si>
  <si>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</si>
  <si>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</si>
  <si>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</si>
  <si>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</si>
  <si>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</si>
  <si>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</si>
  <si>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</si>
  <si>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</si>
  <si>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</si>
  <si>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</si>
  <si>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</si>
  <si>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</si>
  <si>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</si>
  <si>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</si>
  <si>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</si>
  <si>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</si>
  <si>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</si>
  <si>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</si>
  <si>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</si>
  <si>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</si>
  <si>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</si>
  <si>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</si>
  <si>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</si>
  <si>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</si>
  <si>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</si>
  <si>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</si>
  <si>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</si>
  <si>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</si>
  <si>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</si>
  <si>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</si>
  <si>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</si>
  <si>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</si>
  <si>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</si>
  <si>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</si>
  <si>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</si>
  <si>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</si>
  <si>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</si>
  <si>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</si>
  <si>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</si>
  <si>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</si>
  <si>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</si>
  <si>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</si>
  <si>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</si>
  <si>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</si>
  <si>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</si>
  <si>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</si>
  <si>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</si>
  <si>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</si>
  <si>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</si>
  <si>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</si>
  <si>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</si>
  <si>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</si>
  <si>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</si>
  <si>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</si>
  <si>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</si>
  <si>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</si>
  <si>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</si>
  <si>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</si>
  <si>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</si>
  <si>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</si>
  <si>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</si>
  <si>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</si>
  <si>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</si>
  <si>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</si>
  <si>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</si>
  <si>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</si>
  <si>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</si>
  <si>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</si>
  <si>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</si>
  <si>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</si>
  <si>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</si>
  <si>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</si>
  <si>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</si>
  <si>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</si>
  <si>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</si>
  <si>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</si>
  <si>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</si>
  <si>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</si>
  <si>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</si>
  <si>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</si>
  <si>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</si>
  <si>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</si>
  <si>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</si>
  <si>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</si>
  <si>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</si>
  <si>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</si>
  <si>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</si>
  <si>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</si>
  <si>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</si>
  <si>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</si>
  <si>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</si>
  <si>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</si>
  <si>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</si>
  <si>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</si>
  <si>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</si>
  <si>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</si>
  <si>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</si>
  <si>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</si>
  <si>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</si>
  <si>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</si>
  <si>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</si>
  <si>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</si>
  <si>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</si>
  <si>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</si>
  <si>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</si>
  <si>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</si>
  <si>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</si>
  <si>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</si>
  <si>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</si>
  <si>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</si>
  <si>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</si>
  <si>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</si>
  <si>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</si>
  <si>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</si>
  <si>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</si>
  <si>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</si>
  <si>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</si>
  <si>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</si>
  <si>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</si>
  <si>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</si>
  <si>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</si>
  <si>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</si>
  <si>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</si>
  <si>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</si>
  <si>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</si>
  <si>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</si>
  <si>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</si>
  <si>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</si>
  <si>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</si>
  <si>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</si>
  <si>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</si>
  <si>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</si>
  <si>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</si>
  <si>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</si>
  <si>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</si>
  <si>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</si>
  <si>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</si>
  <si>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</si>
  <si>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</si>
  <si>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</si>
  <si>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</si>
  <si>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</si>
  <si>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</si>
  <si>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</si>
  <si>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</si>
  <si>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</si>
  <si>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</si>
  <si>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</si>
  <si>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</si>
  <si>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</si>
  <si>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</si>
  <si>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</si>
  <si>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</si>
  <si>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</si>
  <si>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</si>
  <si>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</si>
  <si>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</si>
  <si>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</si>
  <si>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</si>
  <si>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</si>
  <si>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</si>
  <si>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</si>
  <si>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</si>
  <si>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</si>
  <si>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</si>
  <si>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</si>
  <si>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</si>
  <si>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</si>
  <si>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</si>
  <si>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</si>
  <si>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</si>
  <si>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</si>
  <si>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</si>
  <si>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</si>
  <si>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</si>
  <si>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</si>
  <si>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</si>
  <si>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</si>
  <si>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</si>
  <si>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</si>
  <si>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</si>
  <si>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</si>
  <si>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</si>
  <si>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</si>
  <si>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</si>
  <si>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</si>
  <si>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</si>
  <si>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</si>
  <si>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</si>
  <si>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</si>
  <si>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</si>
  <si>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</si>
  <si>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</si>
  <si>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</si>
  <si>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</si>
  <si>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</si>
  <si>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</si>
  <si>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</si>
  <si>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</si>
  <si>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</si>
  <si>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</si>
  <si>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</si>
  <si>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</si>
  <si>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</si>
  <si>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</si>
  <si>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</si>
  <si>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</si>
  <si>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</si>
  <si>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</si>
  <si>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</si>
  <si>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</si>
  <si>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</si>
  <si>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</si>
  <si>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</si>
  <si>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</si>
  <si>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</si>
  <si>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</si>
  <si>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</si>
  <si>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</si>
  <si>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</si>
  <si>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</si>
  <si>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</si>
  <si>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</si>
  <si>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</si>
  <si>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</si>
  <si>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</si>
  <si>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</si>
  <si>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</si>
  <si>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</si>
  <si>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</si>
  <si>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</si>
  <si>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</si>
  <si>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</si>
  <si>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</si>
  <si>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</si>
  <si>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</si>
  <si>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</si>
  <si>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</si>
  <si>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</si>
  <si>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</si>
  <si>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</si>
  <si>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</si>
  <si>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</si>
  <si>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</si>
  <si>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</si>
  <si>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</si>
  <si>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</si>
  <si>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</si>
  <si>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</si>
  <si>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</si>
  <si>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</si>
  <si>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</si>
  <si>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</si>
  <si>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</si>
  <si>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</si>
  <si>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</si>
  <si>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</si>
  <si>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</si>
  <si>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</si>
  <si>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</si>
  <si>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</si>
  <si>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</si>
  <si>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</si>
  <si>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</si>
  <si>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</si>
  <si>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</si>
  <si>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</si>
  <si>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</si>
  <si>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</si>
  <si>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</si>
  <si>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</si>
  <si>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</si>
  <si>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</si>
  <si>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</si>
  <si>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</si>
  <si>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</si>
  <si>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</si>
  <si>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</si>
  <si>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</si>
  <si>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</si>
  <si>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</si>
  <si>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</si>
  <si>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</si>
  <si>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</si>
  <si>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</si>
  <si>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</si>
  <si>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</si>
  <si>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</si>
  <si>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</si>
  <si>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</si>
  <si>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</si>
  <si>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</si>
  <si>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</si>
  <si>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</si>
  <si>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</si>
  <si>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</si>
  <si>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</si>
  <si>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</si>
  <si>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</si>
  <si>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</si>
  <si>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</si>
  <si>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</si>
  <si>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</si>
  <si>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</si>
  <si>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</si>
  <si>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</si>
  <si>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</si>
  <si>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</si>
  <si>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</si>
  <si>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</si>
  <si>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</si>
  <si>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</si>
  <si>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</si>
  <si>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</si>
  <si>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</si>
  <si>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</si>
  <si>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</si>
  <si>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</si>
  <si>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</si>
  <si>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</si>
  <si>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</si>
  <si>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</si>
  <si>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</si>
  <si>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</si>
  <si>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</si>
  <si>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</si>
  <si>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</si>
  <si>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</si>
  <si>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</si>
  <si>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</si>
  <si>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</si>
  <si>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</si>
  <si>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</si>
  <si>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</si>
  <si>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</si>
  <si>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</si>
  <si>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</si>
  <si>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</si>
  <si>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</si>
  <si>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</si>
  <si>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</si>
  <si>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</si>
  <si>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</si>
  <si>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</si>
  <si>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</si>
  <si>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</si>
  <si>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</si>
  <si>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</si>
  <si>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</si>
  <si>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</si>
  <si>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</si>
  <si>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</si>
  <si>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</si>
  <si>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</si>
  <si>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</si>
  <si>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</si>
  <si>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</si>
  <si>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</si>
  <si>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</si>
  <si>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</si>
  <si>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</si>
  <si>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</si>
  <si>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</si>
  <si>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</si>
  <si>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</si>
  <si>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</si>
  <si>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</si>
  <si>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</si>
  <si>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</si>
  <si>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</si>
  <si>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</si>
  <si>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</si>
  <si>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</si>
  <si>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</si>
  <si>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</si>
  <si>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</si>
  <si>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</si>
  <si>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</si>
  <si>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</si>
  <si>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</si>
  <si>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</si>
  <si>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</si>
  <si>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</si>
  <si>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</si>
  <si>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</si>
  <si>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</si>
  <si>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</si>
  <si>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</si>
  <si>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</si>
  <si>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</si>
  <si>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</si>
  <si>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</si>
  <si>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</si>
  <si>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</si>
  <si>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</si>
  <si>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</si>
  <si>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</si>
  <si>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</si>
  <si>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</si>
  <si>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</si>
  <si>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</si>
  <si>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</si>
  <si>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</si>
  <si>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</si>
  <si>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</si>
  <si>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</si>
  <si>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</si>
  <si>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</si>
  <si>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</si>
  <si>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</si>
  <si>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</si>
  <si>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</si>
  <si>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</si>
  <si>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</si>
  <si>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</si>
  <si>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</si>
  <si>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</si>
  <si>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</si>
  <si>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</si>
  <si>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</si>
  <si>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</si>
  <si>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</si>
  <si>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</si>
  <si>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</si>
  <si>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</si>
  <si>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</si>
  <si>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</si>
  <si>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</si>
  <si>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</si>
  <si>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</si>
  <si>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</si>
  <si>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</si>
  <si>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</si>
  <si>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</si>
  <si>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</si>
  <si>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</si>
  <si>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</si>
  <si>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</si>
  <si>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</si>
  <si>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</si>
  <si>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</si>
  <si>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</si>
  <si>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</si>
  <si>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</si>
  <si>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</si>
  <si>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</si>
  <si>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</si>
  <si>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</si>
  <si>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</si>
  <si>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</si>
  <si>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</si>
  <si>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</si>
  <si>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</si>
  <si>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</si>
  <si>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</si>
  <si>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</si>
  <si>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</si>
  <si>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</si>
  <si>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</si>
  <si>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</si>
  <si>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</si>
  <si>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</si>
  <si>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</si>
  <si>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</si>
  <si>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</si>
  <si>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</si>
  <si>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</si>
  <si>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</si>
  <si>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</si>
  <si>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</si>
  <si>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</si>
  <si>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</si>
  <si>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</si>
  <si>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</si>
  <si>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</si>
  <si>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</si>
  <si>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</si>
  <si>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</si>
  <si>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</si>
  <si>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</si>
  <si>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</si>
  <si>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</si>
  <si>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</si>
  <si>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</si>
  <si>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</si>
  <si>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</si>
  <si>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</si>
  <si>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</si>
  <si>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</si>
  <si>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</si>
  <si>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</si>
  <si>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</si>
  <si>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</si>
  <si>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</si>
  <si>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</si>
  <si>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</si>
  <si>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</si>
  <si>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</si>
  <si>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</si>
  <si>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</si>
  <si>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</si>
  <si>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</si>
  <si>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</si>
  <si>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</si>
  <si>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</si>
  <si>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</si>
  <si>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</si>
  <si>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</si>
  <si>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</si>
  <si>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</si>
  <si>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</si>
  <si>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</si>
  <si>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</si>
  <si>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</si>
  <si>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</si>
  <si>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</si>
  <si>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</si>
  <si>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</si>
  <si>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</si>
  <si>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</si>
  <si>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</si>
  <si>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</si>
  <si>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</si>
  <si>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</si>
  <si>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</si>
  <si>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</si>
  <si>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</si>
  <si>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</si>
  <si>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</si>
  <si>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</si>
  <si>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</si>
  <si>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</si>
  <si>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</si>
  <si>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</si>
  <si>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</si>
  <si>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</si>
  <si>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</si>
  <si>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</si>
  <si>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</si>
  <si>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</si>
  <si>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</si>
  <si>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</si>
  <si>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</si>
  <si>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</si>
  <si>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</si>
  <si>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</si>
  <si>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</si>
  <si>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</si>
  <si>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</si>
  <si>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</si>
  <si>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</si>
  <si>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</si>
  <si>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</si>
  <si>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</si>
  <si>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</si>
  <si>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</si>
  <si>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</si>
  <si>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</si>
  <si>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</si>
  <si>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</si>
  <si>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</si>
  <si>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</si>
  <si>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</si>
  <si>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</si>
  <si>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</si>
  <si>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</si>
  <si>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</si>
  <si>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</si>
  <si>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</si>
  <si>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</si>
  <si>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</si>
  <si>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</si>
  <si>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</si>
  <si>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</si>
  <si>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</si>
  <si>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</si>
  <si>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</si>
  <si>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</si>
  <si>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</si>
  <si>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</si>
  <si>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</si>
  <si>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</si>
  <si>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</si>
  <si>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</si>
  <si>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</si>
  <si>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</si>
  <si>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</si>
  <si>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</si>
  <si>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</si>
  <si>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</si>
  <si>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</si>
  <si>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</si>
  <si>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</si>
  <si>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</si>
  <si>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</si>
  <si>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</si>
  <si>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</si>
  <si>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</si>
  <si>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</si>
  <si>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</si>
  <si>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</si>
  <si>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</si>
  <si>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</si>
  <si>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</si>
  <si>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</si>
  <si>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</si>
  <si>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</si>
  <si>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</si>
  <si>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</si>
  <si>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</si>
  <si>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</si>
  <si>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</si>
  <si>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</si>
  <si>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</si>
  <si>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</si>
  <si>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</si>
  <si>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</si>
  <si>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</si>
  <si>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</si>
  <si>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</si>
  <si>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</si>
  <si>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PROMINA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</si>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</sst>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6" applyFont="1" applyBorder="1" applyAlignment="1">
      <alignment horizontal="right" vertical="top" shrinkToFit="1"/>
    </xf>
    <xf numFmtId="43"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1685156.95</v>
      </c>
      <c r="D2" s="7">
        <f>'PR-RAS'!E6</f>
        <v>2087765.1600000001</v>
      </c>
      <c r="E2" s="7">
        <v>0</v>
      </c>
      <c r="F2" s="7">
        <v>0</v>
      </c>
      <c r="G2" s="8">
        <f t="shared" ref="G2:G274" si="0">(B2/1000)*(C2*1+D2*2)</f>
        <v>5860.6872700000004</v>
      </c>
      <c r="H2" s="8">
        <f t="shared" ref="H2:H274" si="1">ABS(C2-ROUND(C2,0))+ABS(D2-ROUND(D2,0))</f>
        <v>0.21000000019557774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312376.96000000002</v>
      </c>
      <c r="D3" s="2">
        <f>'PR-RAS'!E7</f>
        <v>336763.87000000005</v>
      </c>
      <c r="E3" s="2">
        <v>0</v>
      </c>
      <c r="F3" s="2">
        <v>0</v>
      </c>
      <c r="G3" s="3">
        <f t="shared" si="0"/>
        <v>1971.8094000000003</v>
      </c>
      <c r="H3" s="3">
        <f t="shared" si="1"/>
        <v>0.16999999992549419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263452.15000000002</v>
      </c>
      <c r="D4" s="2">
        <f>'PR-RAS'!E8</f>
        <v>304094.75000000006</v>
      </c>
      <c r="E4" s="2">
        <v>0</v>
      </c>
      <c r="F4" s="2">
        <v>0</v>
      </c>
      <c r="G4" s="3">
        <f t="shared" si="0"/>
        <v>2614.9249500000005</v>
      </c>
      <c r="H4" s="3">
        <f t="shared" si="1"/>
        <v>0.3999999999650754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261081.66</v>
      </c>
      <c r="D5" s="2">
        <f>'PR-RAS'!E9</f>
        <v>326778.39</v>
      </c>
      <c r="E5" s="2">
        <v>0</v>
      </c>
      <c r="F5" s="2">
        <v>0</v>
      </c>
      <c r="G5" s="3">
        <f t="shared" si="0"/>
        <v>3658.5537600000002</v>
      </c>
      <c r="H5" s="3">
        <f t="shared" si="1"/>
        <v>0.73000000001047738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19517.46</v>
      </c>
      <c r="D6" s="2">
        <f>'PR-RAS'!E10</f>
        <v>17189.68</v>
      </c>
      <c r="E6" s="2">
        <v>0</v>
      </c>
      <c r="F6" s="2">
        <v>0</v>
      </c>
      <c r="G6" s="3">
        <f t="shared" si="0"/>
        <v>269.48410000000001</v>
      </c>
      <c r="H6" s="3">
        <f t="shared" si="1"/>
        <v>0.77999999999883585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9906.9</v>
      </c>
      <c r="D7" s="2">
        <f>'PR-RAS'!E11</f>
        <v>9158.9500000000007</v>
      </c>
      <c r="E7" s="2">
        <v>0</v>
      </c>
      <c r="F7" s="2">
        <v>0</v>
      </c>
      <c r="G7" s="3">
        <f t="shared" si="0"/>
        <v>169.34880000000001</v>
      </c>
      <c r="H7" s="3">
        <f t="shared" si="1"/>
        <v>0.1499999999996362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2797.88</v>
      </c>
      <c r="D8" s="2">
        <f>'PR-RAS'!E12</f>
        <v>12692.87</v>
      </c>
      <c r="E8" s="2">
        <v>0</v>
      </c>
      <c r="F8" s="2">
        <v>0</v>
      </c>
      <c r="G8" s="3">
        <f t="shared" si="0"/>
        <v>197.28534000000002</v>
      </c>
      <c r="H8" s="3">
        <f t="shared" si="1"/>
        <v>0.24999999999909051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13177.96</v>
      </c>
      <c r="D9" s="2">
        <f>'PR-RAS'!E13</f>
        <v>6769.65</v>
      </c>
      <c r="E9" s="2">
        <v>0</v>
      </c>
      <c r="F9" s="2">
        <v>0</v>
      </c>
      <c r="G9" s="3">
        <f t="shared" si="0"/>
        <v>213.73808</v>
      </c>
      <c r="H9" s="3">
        <f t="shared" si="1"/>
        <v>0.39000000000123691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43029.71</v>
      </c>
      <c r="D11" s="2">
        <f>'PR-RAS'!E15</f>
        <v>68494.789999999994</v>
      </c>
      <c r="E11" s="2">
        <v>0</v>
      </c>
      <c r="F11" s="2">
        <v>0</v>
      </c>
      <c r="G11" s="3">
        <f t="shared" si="0"/>
        <v>1800.1928999999998</v>
      </c>
      <c r="H11" s="3">
        <f t="shared" si="1"/>
        <v>0.50000000000727596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45181.22</v>
      </c>
      <c r="D19" s="2">
        <f>'PR-RAS'!E23</f>
        <v>31724.980000000003</v>
      </c>
      <c r="E19" s="2">
        <v>0</v>
      </c>
      <c r="F19" s="2">
        <v>0</v>
      </c>
      <c r="G19" s="3">
        <f t="shared" si="0"/>
        <v>1955.36124</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66.36</v>
      </c>
      <c r="D20" s="2">
        <f>'PR-RAS'!E24</f>
        <v>0</v>
      </c>
      <c r="E20" s="2">
        <v>0</v>
      </c>
      <c r="F20" s="2">
        <v>0</v>
      </c>
      <c r="G20" s="3">
        <f t="shared" si="0"/>
        <v>1.26084</v>
      </c>
      <c r="H20" s="3">
        <f t="shared" si="1"/>
        <v>0.35999999999999943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45114.86</v>
      </c>
      <c r="D23" s="2">
        <f>'PR-RAS'!E27</f>
        <v>22082.29</v>
      </c>
      <c r="E23" s="2">
        <v>0</v>
      </c>
      <c r="F23" s="2">
        <v>0</v>
      </c>
      <c r="G23" s="3">
        <f t="shared" si="0"/>
        <v>1964.14768</v>
      </c>
      <c r="H23" s="3">
        <f t="shared" si="1"/>
        <v>0.43000000000029104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9642.69</v>
      </c>
      <c r="E24" s="2">
        <v>0</v>
      </c>
      <c r="F24" s="2">
        <v>0</v>
      </c>
      <c r="G24" s="3">
        <f t="shared" si="0"/>
        <v>443.56374</v>
      </c>
      <c r="H24" s="3">
        <f t="shared" si="1"/>
        <v>0.30999999999949068</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3743.59</v>
      </c>
      <c r="D25" s="2">
        <f>'PR-RAS'!E29</f>
        <v>944.14</v>
      </c>
      <c r="E25" s="2">
        <v>0</v>
      </c>
      <c r="F25" s="2">
        <v>0</v>
      </c>
      <c r="G25" s="3">
        <f t="shared" si="0"/>
        <v>135.16488000000001</v>
      </c>
      <c r="H25" s="3">
        <f t="shared" si="1"/>
        <v>0.54999999999984084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3743.59</v>
      </c>
      <c r="D27" s="2">
        <f>'PR-RAS'!E31</f>
        <v>944.14</v>
      </c>
      <c r="E27" s="2">
        <v>0</v>
      </c>
      <c r="F27" s="2">
        <v>0</v>
      </c>
      <c r="G27" s="3">
        <f t="shared" si="0"/>
        <v>146.42862</v>
      </c>
      <c r="H27" s="3">
        <f t="shared" si="1"/>
        <v>0.54999999999984084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921706.21</v>
      </c>
      <c r="D45" s="2">
        <f>'PR-RAS'!E49</f>
        <v>1109902.53</v>
      </c>
      <c r="E45" s="2">
        <v>0</v>
      </c>
      <c r="F45" s="2">
        <v>0</v>
      </c>
      <c r="G45" s="3">
        <f t="shared" si="0"/>
        <v>138226.49588</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579143.15999999992</v>
      </c>
      <c r="D54" s="2">
        <f>'PR-RAS'!E58</f>
        <v>357797.83</v>
      </c>
      <c r="E54" s="2">
        <v>0</v>
      </c>
      <c r="F54" s="2">
        <v>0</v>
      </c>
      <c r="G54" s="3">
        <f t="shared" si="0"/>
        <v>68621.157459999988</v>
      </c>
      <c r="H54" s="3">
        <f t="shared" si="1"/>
        <v>0.32999999989988282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310696.3</v>
      </c>
      <c r="D55" s="2">
        <f>'PR-RAS'!E59</f>
        <v>29934.52</v>
      </c>
      <c r="E55" s="2">
        <v>0</v>
      </c>
      <c r="F55" s="2">
        <v>0</v>
      </c>
      <c r="G55" s="3">
        <f t="shared" si="0"/>
        <v>20010.528359999997</v>
      </c>
      <c r="H55" s="3">
        <f t="shared" si="1"/>
        <v>0.77999999998792191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268446.86</v>
      </c>
      <c r="D56" s="2">
        <f>'PR-RAS'!E60</f>
        <v>327863.31</v>
      </c>
      <c r="E56" s="2">
        <v>0</v>
      </c>
      <c r="F56" s="2">
        <v>0</v>
      </c>
      <c r="G56" s="3">
        <f t="shared" si="0"/>
        <v>50829.541400000002</v>
      </c>
      <c r="H56" s="3">
        <f t="shared" si="1"/>
        <v>0.45000000001164153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306607.42000000004</v>
      </c>
      <c r="D57" s="2">
        <f>'PR-RAS'!E61</f>
        <v>101894.59</v>
      </c>
      <c r="E57" s="2">
        <v>0</v>
      </c>
      <c r="F57" s="2">
        <v>0</v>
      </c>
      <c r="G57" s="3">
        <f t="shared" si="0"/>
        <v>28582.209600000002</v>
      </c>
      <c r="H57" s="3">
        <f t="shared" si="1"/>
        <v>0.83000000004540198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12874.96</v>
      </c>
      <c r="D58" s="2">
        <f>'PR-RAS'!E62</f>
        <v>3658.92</v>
      </c>
      <c r="E58" s="2">
        <v>0</v>
      </c>
      <c r="F58" s="2">
        <v>0</v>
      </c>
      <c r="G58" s="3">
        <f t="shared" si="0"/>
        <v>1150.9896000000001</v>
      </c>
      <c r="H58" s="3">
        <f t="shared" si="1"/>
        <v>0.12000000000080036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293732.46000000002</v>
      </c>
      <c r="D59" s="2">
        <f>'PR-RAS'!E63</f>
        <v>98235.67</v>
      </c>
      <c r="E59" s="2">
        <v>0</v>
      </c>
      <c r="F59" s="2">
        <v>0</v>
      </c>
      <c r="G59" s="3">
        <f t="shared" si="0"/>
        <v>28431.820400000004</v>
      </c>
      <c r="H59" s="3">
        <f t="shared" si="1"/>
        <v>0.79000000002270099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408503.14</v>
      </c>
      <c r="E60" s="2">
        <v>0</v>
      </c>
      <c r="F60" s="2">
        <v>0</v>
      </c>
      <c r="G60" s="3">
        <f t="shared" si="0"/>
        <v>48203.370519999997</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408503.14</v>
      </c>
      <c r="E61" s="2">
        <v>0</v>
      </c>
      <c r="F61" s="2">
        <v>0</v>
      </c>
      <c r="G61" s="3">
        <f t="shared" si="0"/>
        <v>49020.376799999998</v>
      </c>
      <c r="H61" s="3">
        <f t="shared" si="1"/>
        <v>0.14000000001396984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35955.629999999997</v>
      </c>
      <c r="D64" s="2">
        <f>'PR-RAS'!E68</f>
        <v>179553.34</v>
      </c>
      <c r="E64" s="2">
        <v>0</v>
      </c>
      <c r="F64" s="2">
        <v>0</v>
      </c>
      <c r="G64" s="3">
        <f t="shared" si="0"/>
        <v>24888.92553</v>
      </c>
      <c r="H64" s="3">
        <f t="shared" si="1"/>
        <v>0.70999999999912689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35955.629999999997</v>
      </c>
      <c r="D65" s="2">
        <f>'PR-RAS'!E69</f>
        <v>179553.34</v>
      </c>
      <c r="E65" s="2">
        <v>0</v>
      </c>
      <c r="F65" s="2">
        <v>0</v>
      </c>
      <c r="G65" s="3">
        <f t="shared" si="0"/>
        <v>25283.987840000002</v>
      </c>
      <c r="H65" s="3">
        <f t="shared" si="1"/>
        <v>0.70999999999912689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62153.63</v>
      </c>
      <c r="E70" s="2">
        <v>0</v>
      </c>
      <c r="F70" s="2">
        <v>0</v>
      </c>
      <c r="G70" s="3">
        <f t="shared" si="0"/>
        <v>8577.2009400000006</v>
      </c>
      <c r="H70" s="3">
        <f t="shared" si="1"/>
        <v>0.37000000000261934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62153.63</v>
      </c>
      <c r="E71" s="2">
        <v>0</v>
      </c>
      <c r="F71" s="2">
        <v>0</v>
      </c>
      <c r="G71" s="3">
        <f t="shared" si="0"/>
        <v>8701.5082000000002</v>
      </c>
      <c r="H71" s="3">
        <f t="shared" si="1"/>
        <v>0.37000000000261934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298056.26</v>
      </c>
      <c r="D78" s="2">
        <f>'PR-RAS'!E82</f>
        <v>311296.2</v>
      </c>
      <c r="E78" s="2">
        <v>0</v>
      </c>
      <c r="F78" s="2">
        <v>0</v>
      </c>
      <c r="G78" s="3">
        <f t="shared" si="0"/>
        <v>70889.946819999997</v>
      </c>
      <c r="H78" s="3">
        <f t="shared" si="1"/>
        <v>0.46000000002095476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12.04</v>
      </c>
      <c r="D79" s="2">
        <f>'PR-RAS'!E83</f>
        <v>4.32</v>
      </c>
      <c r="E79" s="2">
        <v>0</v>
      </c>
      <c r="F79" s="2">
        <v>0</v>
      </c>
      <c r="G79" s="3">
        <f t="shared" si="0"/>
        <v>1.61304</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3.76</v>
      </c>
      <c r="E80" s="2">
        <v>0</v>
      </c>
      <c r="F80" s="2">
        <v>0</v>
      </c>
      <c r="G80" s="3">
        <f t="shared" si="0"/>
        <v>0.59407999999999994</v>
      </c>
      <c r="H80" s="3">
        <f t="shared" si="1"/>
        <v>0.24000000000000021</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12.04</v>
      </c>
      <c r="D81" s="2">
        <f>'PR-RAS'!E85</f>
        <v>0.56000000000000005</v>
      </c>
      <c r="E81" s="2">
        <v>0</v>
      </c>
      <c r="F81" s="2">
        <v>0</v>
      </c>
      <c r="G81" s="3">
        <f t="shared" si="0"/>
        <v>1.0528</v>
      </c>
      <c r="H81" s="3">
        <f t="shared" si="1"/>
        <v>0.47999999999999909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298044.22000000003</v>
      </c>
      <c r="D87" s="2">
        <f>'PR-RAS'!E91</f>
        <v>311291.88</v>
      </c>
      <c r="E87" s="2">
        <v>0</v>
      </c>
      <c r="F87" s="2">
        <v>0</v>
      </c>
      <c r="G87" s="3">
        <f t="shared" si="0"/>
        <v>79174.006279999987</v>
      </c>
      <c r="H87" s="3">
        <f t="shared" si="1"/>
        <v>0.34000000002561137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8610</v>
      </c>
      <c r="D88" s="2">
        <f>'PR-RAS'!E92</f>
        <v>25448.45</v>
      </c>
      <c r="E88" s="2">
        <v>0</v>
      </c>
      <c r="F88" s="2">
        <v>0</v>
      </c>
      <c r="G88" s="3">
        <f t="shared" si="0"/>
        <v>5177.1003000000001</v>
      </c>
      <c r="H88" s="3">
        <f t="shared" si="1"/>
        <v>0.4500000000007276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14630.89</v>
      </c>
      <c r="D89" s="2">
        <f>'PR-RAS'!E93</f>
        <v>15270.11</v>
      </c>
      <c r="E89" s="2">
        <v>0</v>
      </c>
      <c r="F89" s="2">
        <v>0</v>
      </c>
      <c r="G89" s="3">
        <f t="shared" si="0"/>
        <v>3975.0576799999999</v>
      </c>
      <c r="H89" s="3">
        <f t="shared" si="1"/>
        <v>0.22000000000116415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273900.77</v>
      </c>
      <c r="D90" s="2">
        <f>'PR-RAS'!E94</f>
        <v>270355.67</v>
      </c>
      <c r="E90" s="2">
        <v>0</v>
      </c>
      <c r="F90" s="2">
        <v>0</v>
      </c>
      <c r="G90" s="3">
        <f t="shared" si="0"/>
        <v>72500.47778999999</v>
      </c>
      <c r="H90" s="3">
        <f t="shared" si="1"/>
        <v>0.55999999999767169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902.56</v>
      </c>
      <c r="D93" s="2">
        <f>'PR-RAS'!E97</f>
        <v>217.65</v>
      </c>
      <c r="E93" s="2">
        <v>0</v>
      </c>
      <c r="F93" s="2">
        <v>0</v>
      </c>
      <c r="G93" s="3">
        <f t="shared" si="0"/>
        <v>123.08311999999999</v>
      </c>
      <c r="H93" s="3">
        <f t="shared" si="1"/>
        <v>0.79000000000004889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118021.72</v>
      </c>
      <c r="D102" s="2">
        <f>'PR-RAS'!E106</f>
        <v>300345.86000000004</v>
      </c>
      <c r="E102" s="2">
        <v>0</v>
      </c>
      <c r="F102" s="2">
        <v>0</v>
      </c>
      <c r="G102" s="3">
        <f t="shared" si="0"/>
        <v>72590.057440000004</v>
      </c>
      <c r="H102" s="3">
        <f t="shared" si="1"/>
        <v>0.41999999995459802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710.84</v>
      </c>
      <c r="D103" s="2">
        <f>'PR-RAS'!E107</f>
        <v>0</v>
      </c>
      <c r="E103" s="2">
        <v>0</v>
      </c>
      <c r="F103" s="2">
        <v>0</v>
      </c>
      <c r="G103" s="3">
        <f t="shared" si="0"/>
        <v>72.505679999999998</v>
      </c>
      <c r="H103" s="3">
        <f t="shared" si="1"/>
        <v>0.15999999999996817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710.84</v>
      </c>
      <c r="D107" s="2">
        <f>'PR-RAS'!E111</f>
        <v>0</v>
      </c>
      <c r="E107" s="2">
        <v>0</v>
      </c>
      <c r="F107" s="2">
        <v>0</v>
      </c>
      <c r="G107" s="3">
        <f t="shared" si="0"/>
        <v>75.349040000000002</v>
      </c>
      <c r="H107" s="3">
        <f t="shared" si="1"/>
        <v>0.15999999999996817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521.67999999999995</v>
      </c>
      <c r="D108" s="2">
        <f>'PR-RAS'!E112</f>
        <v>47974.9</v>
      </c>
      <c r="E108" s="2">
        <v>0</v>
      </c>
      <c r="F108" s="2">
        <v>0</v>
      </c>
      <c r="G108" s="3">
        <f t="shared" si="0"/>
        <v>10322.448359999999</v>
      </c>
      <c r="H108" s="3">
        <f t="shared" si="1"/>
        <v>0.41999999999859483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51.68</v>
      </c>
      <c r="D110" s="2">
        <f>'PR-RAS'!E114</f>
        <v>144.32</v>
      </c>
      <c r="E110" s="2">
        <v>0</v>
      </c>
      <c r="F110" s="2">
        <v>0</v>
      </c>
      <c r="G110" s="3">
        <f t="shared" si="0"/>
        <v>37.094879999999996</v>
      </c>
      <c r="H110" s="3">
        <f t="shared" si="1"/>
        <v>0.63999999999999346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470</v>
      </c>
      <c r="D113" s="2">
        <f>'PR-RAS'!E117</f>
        <v>47830.58</v>
      </c>
      <c r="E113" s="2">
        <v>0</v>
      </c>
      <c r="F113" s="2">
        <v>0</v>
      </c>
      <c r="G113" s="3">
        <f t="shared" si="0"/>
        <v>10766.689920000001</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116789.2</v>
      </c>
      <c r="D116" s="2">
        <f>'PR-RAS'!E120</f>
        <v>252370.96000000002</v>
      </c>
      <c r="E116" s="2">
        <v>0</v>
      </c>
      <c r="F116" s="2">
        <v>0</v>
      </c>
      <c r="G116" s="3">
        <f t="shared" si="0"/>
        <v>71476.078800000003</v>
      </c>
      <c r="H116" s="3">
        <f t="shared" si="1"/>
        <v>0.23999999997613486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5064.25</v>
      </c>
      <c r="D117" s="2">
        <f>'PR-RAS'!E121</f>
        <v>5810.73</v>
      </c>
      <c r="E117" s="2">
        <v>0</v>
      </c>
      <c r="F117" s="2">
        <v>0</v>
      </c>
      <c r="G117" s="3">
        <f t="shared" si="0"/>
        <v>1935.5423599999999</v>
      </c>
      <c r="H117" s="3">
        <f t="shared" si="1"/>
        <v>0.52000000000043656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111724.95</v>
      </c>
      <c r="D118" s="2">
        <f>'PR-RAS'!E122</f>
        <v>246560.23</v>
      </c>
      <c r="E118" s="2">
        <v>0</v>
      </c>
      <c r="F118" s="2">
        <v>0</v>
      </c>
      <c r="G118" s="3">
        <f t="shared" si="0"/>
        <v>70766.912970000005</v>
      </c>
      <c r="H118" s="3">
        <f t="shared" si="1"/>
        <v>0.28000000001338776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34802.53</v>
      </c>
      <c r="D121" s="2">
        <f>'PR-RAS'!E125</f>
        <v>28718.27</v>
      </c>
      <c r="E121" s="2">
        <v>0</v>
      </c>
      <c r="F121" s="2">
        <v>0</v>
      </c>
      <c r="G121" s="3">
        <f t="shared" si="0"/>
        <v>11068.688400000001</v>
      </c>
      <c r="H121" s="3">
        <f t="shared" si="1"/>
        <v>0.74000000000160071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7802.53</v>
      </c>
      <c r="D122" s="2">
        <f>'PR-RAS'!E126</f>
        <v>16418.27</v>
      </c>
      <c r="E122" s="2">
        <v>0</v>
      </c>
      <c r="F122" s="2">
        <v>0</v>
      </c>
      <c r="G122" s="3">
        <f t="shared" si="0"/>
        <v>4917.3274700000002</v>
      </c>
      <c r="H122" s="3">
        <f t="shared" si="1"/>
        <v>0.74000000000069122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7802.53</v>
      </c>
      <c r="D124" s="2">
        <f>'PR-RAS'!E128</f>
        <v>16418.27</v>
      </c>
      <c r="E124" s="2">
        <v>0</v>
      </c>
      <c r="F124" s="2">
        <v>0</v>
      </c>
      <c r="G124" s="3">
        <f t="shared" si="0"/>
        <v>4998.6056099999996</v>
      </c>
      <c r="H124" s="3">
        <f t="shared" si="1"/>
        <v>0.74000000000069122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27000</v>
      </c>
      <c r="D125" s="2">
        <f>'PR-RAS'!E129</f>
        <v>12300</v>
      </c>
      <c r="E125" s="2">
        <v>0</v>
      </c>
      <c r="F125" s="2">
        <v>0</v>
      </c>
      <c r="G125" s="3">
        <f t="shared" si="0"/>
        <v>6398.4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15000</v>
      </c>
      <c r="D126" s="2">
        <f>'PR-RAS'!E130</f>
        <v>12300</v>
      </c>
      <c r="E126" s="2">
        <v>0</v>
      </c>
      <c r="F126" s="2">
        <v>0</v>
      </c>
      <c r="G126" s="3">
        <f t="shared" si="0"/>
        <v>4950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12000</v>
      </c>
      <c r="D127" s="2">
        <f>'PR-RAS'!E131</f>
        <v>0</v>
      </c>
      <c r="E127" s="2">
        <v>0</v>
      </c>
      <c r="F127" s="2">
        <v>0</v>
      </c>
      <c r="G127" s="3">
        <f t="shared" si="0"/>
        <v>1512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193.27</v>
      </c>
      <c r="D136" s="2">
        <f>'PR-RAS'!E140</f>
        <v>738.43</v>
      </c>
      <c r="E136" s="2">
        <v>0</v>
      </c>
      <c r="F136" s="2">
        <v>0</v>
      </c>
      <c r="G136" s="3">
        <f t="shared" si="0"/>
        <v>225.46754999999999</v>
      </c>
      <c r="H136" s="3">
        <f t="shared" si="1"/>
        <v>0.69999999999996021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193.27</v>
      </c>
      <c r="D147" s="2">
        <f>'PR-RAS'!E151</f>
        <v>738.43</v>
      </c>
      <c r="E147" s="2">
        <v>0</v>
      </c>
      <c r="F147" s="2">
        <v>0</v>
      </c>
      <c r="G147" s="3">
        <f t="shared" si="0"/>
        <v>243.83897999999996</v>
      </c>
      <c r="H147" s="3">
        <f t="shared" si="1"/>
        <v>0.69999999999996021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895756.05000000016</v>
      </c>
      <c r="D148" s="2">
        <f>'PR-RAS'!E152</f>
        <v>1610811.99</v>
      </c>
      <c r="E148" s="2">
        <v>0</v>
      </c>
      <c r="F148" s="2">
        <v>0</v>
      </c>
      <c r="G148" s="3">
        <f t="shared" si="0"/>
        <v>605254.86441000004</v>
      </c>
      <c r="H148" s="3">
        <f t="shared" si="1"/>
        <v>6.0000000172294676E-2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291715.15000000002</v>
      </c>
      <c r="D149" s="2">
        <f>'PR-RAS'!E153</f>
        <v>724276.14</v>
      </c>
      <c r="E149" s="2">
        <v>0</v>
      </c>
      <c r="F149" s="2">
        <v>0</v>
      </c>
      <c r="G149" s="3">
        <f t="shared" si="0"/>
        <v>257559.57964000001</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241427.74</v>
      </c>
      <c r="D150" s="2">
        <f>'PR-RAS'!E154</f>
        <v>619828.65</v>
      </c>
      <c r="E150" s="2">
        <v>0</v>
      </c>
      <c r="F150" s="2">
        <v>0</v>
      </c>
      <c r="G150" s="3">
        <f t="shared" si="0"/>
        <v>220681.67095999999</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241427.74</v>
      </c>
      <c r="D151" s="2">
        <f>'PR-RAS'!E155</f>
        <v>619828.65</v>
      </c>
      <c r="E151" s="2">
        <v>0</v>
      </c>
      <c r="F151" s="2">
        <v>0</v>
      </c>
      <c r="G151" s="3">
        <f t="shared" si="0"/>
        <v>222162.75599999999</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13645.63</v>
      </c>
      <c r="D155" s="2">
        <f>'PR-RAS'!E159</f>
        <v>21994.9</v>
      </c>
      <c r="E155" s="2">
        <v>0</v>
      </c>
      <c r="F155" s="2">
        <v>0</v>
      </c>
      <c r="G155" s="3">
        <f t="shared" si="0"/>
        <v>8875.8562199999997</v>
      </c>
      <c r="H155" s="3">
        <f t="shared" si="1"/>
        <v>0.46999999999934516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36641.78</v>
      </c>
      <c r="D156" s="2">
        <f>'PR-RAS'!E160</f>
        <v>82452.59</v>
      </c>
      <c r="E156" s="2">
        <v>0</v>
      </c>
      <c r="F156" s="2">
        <v>0</v>
      </c>
      <c r="G156" s="3">
        <f t="shared" si="0"/>
        <v>31239.7788</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36641.78</v>
      </c>
      <c r="D158" s="2">
        <f>'PR-RAS'!E162</f>
        <v>82452.59</v>
      </c>
      <c r="E158" s="2">
        <v>0</v>
      </c>
      <c r="F158" s="2">
        <v>0</v>
      </c>
      <c r="G158" s="3">
        <f t="shared" si="0"/>
        <v>31642.872719999999</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410106.15</v>
      </c>
      <c r="D160" s="2">
        <f>'PR-RAS'!E164</f>
        <v>686565.2699999999</v>
      </c>
      <c r="E160" s="2">
        <v>0</v>
      </c>
      <c r="F160" s="2">
        <v>0</v>
      </c>
      <c r="G160" s="3">
        <f t="shared" si="0"/>
        <v>283534.63371000002</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15675.88</v>
      </c>
      <c r="D161" s="2">
        <f>'PR-RAS'!E165</f>
        <v>33433.729999999996</v>
      </c>
      <c r="E161" s="2">
        <v>0</v>
      </c>
      <c r="F161" s="2">
        <v>0</v>
      </c>
      <c r="G161" s="3">
        <f t="shared" si="0"/>
        <v>13206.9344</v>
      </c>
      <c r="H161" s="3">
        <f t="shared" si="1"/>
        <v>0.39000000000487489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996.59</v>
      </c>
      <c r="D162" s="2">
        <f>'PR-RAS'!E166</f>
        <v>984.53</v>
      </c>
      <c r="E162" s="2">
        <v>0</v>
      </c>
      <c r="F162" s="2">
        <v>0</v>
      </c>
      <c r="G162" s="3">
        <f t="shared" si="0"/>
        <v>477.46965</v>
      </c>
      <c r="H162" s="3">
        <f t="shared" si="1"/>
        <v>0.87999999999999545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12498.89</v>
      </c>
      <c r="D163" s="2">
        <f>'PR-RAS'!E167</f>
        <v>23860.69</v>
      </c>
      <c r="E163" s="2">
        <v>0</v>
      </c>
      <c r="F163" s="2">
        <v>0</v>
      </c>
      <c r="G163" s="3">
        <f t="shared" si="0"/>
        <v>9755.6837400000004</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1009.88</v>
      </c>
      <c r="D164" s="2">
        <f>'PR-RAS'!E168</f>
        <v>3980.61</v>
      </c>
      <c r="E164" s="2">
        <v>0</v>
      </c>
      <c r="F164" s="2">
        <v>0</v>
      </c>
      <c r="G164" s="3">
        <f t="shared" si="0"/>
        <v>1462.2893000000001</v>
      </c>
      <c r="H164" s="3">
        <f t="shared" si="1"/>
        <v>0.50999999999987722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1170.52</v>
      </c>
      <c r="D165" s="2">
        <f>'PR-RAS'!E169</f>
        <v>4607.8999999999996</v>
      </c>
      <c r="E165" s="2">
        <v>0</v>
      </c>
      <c r="F165" s="2">
        <v>0</v>
      </c>
      <c r="G165" s="3">
        <f t="shared" si="0"/>
        <v>1703.3564799999999</v>
      </c>
      <c r="H165" s="3">
        <f t="shared" si="1"/>
        <v>0.58000000000038199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112577.98000000001</v>
      </c>
      <c r="D166" s="2">
        <f>'PR-RAS'!E170</f>
        <v>148101.76000000001</v>
      </c>
      <c r="E166" s="2">
        <v>0</v>
      </c>
      <c r="F166" s="2">
        <v>0</v>
      </c>
      <c r="G166" s="3">
        <f t="shared" si="0"/>
        <v>67448.947500000009</v>
      </c>
      <c r="H166" s="3">
        <f t="shared" si="1"/>
        <v>0.2599999999802094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10189.290000000001</v>
      </c>
      <c r="D167" s="2">
        <f>'PR-RAS'!E171</f>
        <v>17651.259999999998</v>
      </c>
      <c r="E167" s="2">
        <v>0</v>
      </c>
      <c r="F167" s="2">
        <v>0</v>
      </c>
      <c r="G167" s="3">
        <f t="shared" si="0"/>
        <v>7551.6404599999996</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9109.77</v>
      </c>
      <c r="D168" s="2">
        <f>'PR-RAS'!E172</f>
        <v>29610.14</v>
      </c>
      <c r="E168" s="2">
        <v>0</v>
      </c>
      <c r="F168" s="2">
        <v>0</v>
      </c>
      <c r="G168" s="3">
        <f t="shared" si="0"/>
        <v>11411.118350000001</v>
      </c>
      <c r="H168" s="3">
        <f t="shared" si="1"/>
        <v>0.36999999999898137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85046.28</v>
      </c>
      <c r="D169" s="2">
        <f>'PR-RAS'!E173</f>
        <v>87600.21</v>
      </c>
      <c r="E169" s="2">
        <v>0</v>
      </c>
      <c r="F169" s="2">
        <v>0</v>
      </c>
      <c r="G169" s="3">
        <f t="shared" si="0"/>
        <v>43721.445600000006</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1680.52</v>
      </c>
      <c r="D170" s="2">
        <f>'PR-RAS'!E174</f>
        <v>7213.76</v>
      </c>
      <c r="E170" s="2">
        <v>0</v>
      </c>
      <c r="F170" s="2">
        <v>0</v>
      </c>
      <c r="G170" s="3">
        <f t="shared" si="0"/>
        <v>2722.2587600000002</v>
      </c>
      <c r="H170" s="3">
        <f t="shared" si="1"/>
        <v>0.71999999999979991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6193.55</v>
      </c>
      <c r="D171" s="2">
        <f>'PR-RAS'!E175</f>
        <v>5681.44</v>
      </c>
      <c r="E171" s="2">
        <v>0</v>
      </c>
      <c r="F171" s="2">
        <v>0</v>
      </c>
      <c r="G171" s="3">
        <f t="shared" si="0"/>
        <v>2984.5931</v>
      </c>
      <c r="H171" s="3">
        <f t="shared" si="1"/>
        <v>0.88999999999941792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358.57</v>
      </c>
      <c r="D173" s="2">
        <f>'PR-RAS'!E177</f>
        <v>344.95</v>
      </c>
      <c r="E173" s="2">
        <v>0</v>
      </c>
      <c r="F173" s="2">
        <v>0</v>
      </c>
      <c r="G173" s="3">
        <f t="shared" si="0"/>
        <v>180.33684</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210981.56</v>
      </c>
      <c r="D174" s="2">
        <f>'PR-RAS'!E178</f>
        <v>395930.19</v>
      </c>
      <c r="E174" s="2">
        <v>0</v>
      </c>
      <c r="F174" s="2">
        <v>0</v>
      </c>
      <c r="G174" s="3">
        <f t="shared" si="0"/>
        <v>173491.65561999998</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11319.57</v>
      </c>
      <c r="D175" s="2">
        <f>'PR-RAS'!E179</f>
        <v>11285.86</v>
      </c>
      <c r="E175" s="2">
        <v>0</v>
      </c>
      <c r="F175" s="2">
        <v>0</v>
      </c>
      <c r="G175" s="3">
        <f t="shared" si="0"/>
        <v>5897.08446</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50020.66</v>
      </c>
      <c r="D176" s="2">
        <f>'PR-RAS'!E180</f>
        <v>83370.59</v>
      </c>
      <c r="E176" s="2">
        <v>0</v>
      </c>
      <c r="F176" s="2">
        <v>0</v>
      </c>
      <c r="G176" s="3">
        <f t="shared" si="0"/>
        <v>37933.322</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8792.81</v>
      </c>
      <c r="D177" s="2">
        <f>'PR-RAS'!E181</f>
        <v>17824.32</v>
      </c>
      <c r="E177" s="2">
        <v>0</v>
      </c>
      <c r="F177" s="2">
        <v>0</v>
      </c>
      <c r="G177" s="3">
        <f t="shared" si="0"/>
        <v>7821.6951999999992</v>
      </c>
      <c r="H177" s="3">
        <f t="shared" si="1"/>
        <v>0.51000000000021828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103323.68</v>
      </c>
      <c r="D178" s="2">
        <f>'PR-RAS'!E182</f>
        <v>203159.59</v>
      </c>
      <c r="E178" s="2">
        <v>0</v>
      </c>
      <c r="F178" s="2">
        <v>0</v>
      </c>
      <c r="G178" s="3">
        <f t="shared" si="0"/>
        <v>90206.786219999995</v>
      </c>
      <c r="H178" s="3">
        <f t="shared" si="1"/>
        <v>0.73000000001047738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875.99</v>
      </c>
      <c r="D180" s="2">
        <f>'PR-RAS'!E184</f>
        <v>3985.09</v>
      </c>
      <c r="E180" s="2">
        <v>0</v>
      </c>
      <c r="F180" s="2">
        <v>0</v>
      </c>
      <c r="G180" s="3">
        <f t="shared" si="0"/>
        <v>1583.46443</v>
      </c>
      <c r="H180" s="3">
        <f t="shared" si="1"/>
        <v>0.10000000000013642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21427.66</v>
      </c>
      <c r="D181" s="2">
        <f>'PR-RAS'!E185</f>
        <v>57772.29</v>
      </c>
      <c r="E181" s="2">
        <v>0</v>
      </c>
      <c r="F181" s="2">
        <v>0</v>
      </c>
      <c r="G181" s="3">
        <f t="shared" si="0"/>
        <v>24655.003199999999</v>
      </c>
      <c r="H181" s="3">
        <f t="shared" si="1"/>
        <v>0.63000000000101863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9302.91</v>
      </c>
      <c r="D182" s="2">
        <f>'PR-RAS'!E186</f>
        <v>8131.82</v>
      </c>
      <c r="E182" s="2">
        <v>0</v>
      </c>
      <c r="F182" s="2">
        <v>0</v>
      </c>
      <c r="G182" s="3">
        <f t="shared" si="0"/>
        <v>4627.5455499999998</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5918.28</v>
      </c>
      <c r="D183" s="2">
        <f>'PR-RAS'!E187</f>
        <v>10400.629999999999</v>
      </c>
      <c r="E183" s="2">
        <v>0</v>
      </c>
      <c r="F183" s="2">
        <v>0</v>
      </c>
      <c r="G183" s="3">
        <f t="shared" si="0"/>
        <v>4862.9562799999994</v>
      </c>
      <c r="H183" s="3">
        <f t="shared" si="1"/>
        <v>0.6500000000005457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70870.73000000001</v>
      </c>
      <c r="D190" s="2">
        <f>'PR-RAS'!E194</f>
        <v>109099.59</v>
      </c>
      <c r="E190" s="2">
        <v>0</v>
      </c>
      <c r="F190" s="2">
        <v>0</v>
      </c>
      <c r="G190" s="3">
        <f t="shared" si="0"/>
        <v>54634.212990000007</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22381.25</v>
      </c>
      <c r="D191" s="2">
        <f>'PR-RAS'!E195</f>
        <v>26691.71</v>
      </c>
      <c r="E191" s="2">
        <v>0</v>
      </c>
      <c r="F191" s="2">
        <v>0</v>
      </c>
      <c r="G191" s="3">
        <f t="shared" si="0"/>
        <v>14395.2873</v>
      </c>
      <c r="H191" s="3">
        <f t="shared" si="1"/>
        <v>0.54000000000087311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4821.01</v>
      </c>
      <c r="D192" s="2">
        <f>'PR-RAS'!E196</f>
        <v>5339.52</v>
      </c>
      <c r="E192" s="2">
        <v>0</v>
      </c>
      <c r="F192" s="2">
        <v>0</v>
      </c>
      <c r="G192" s="3">
        <f t="shared" si="0"/>
        <v>2960.5095500000002</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2207.73</v>
      </c>
      <c r="D193" s="2">
        <f>'PR-RAS'!E197</f>
        <v>8779.5300000000007</v>
      </c>
      <c r="E193" s="2">
        <v>0</v>
      </c>
      <c r="F193" s="2">
        <v>0</v>
      </c>
      <c r="G193" s="3">
        <f t="shared" si="0"/>
        <v>3795.2236800000001</v>
      </c>
      <c r="H193" s="3">
        <f t="shared" si="1"/>
        <v>0.73999999999932697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1709.7</v>
      </c>
      <c r="E194" s="2">
        <v>0</v>
      </c>
      <c r="F194" s="2">
        <v>0</v>
      </c>
      <c r="G194" s="3">
        <f t="shared" si="0"/>
        <v>659.94420000000002</v>
      </c>
      <c r="H194" s="3">
        <f t="shared" si="1"/>
        <v>0.29999999999995453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585.88</v>
      </c>
      <c r="D195" s="2">
        <f>'PR-RAS'!E199</f>
        <v>2935.1</v>
      </c>
      <c r="E195" s="2">
        <v>0</v>
      </c>
      <c r="F195" s="2">
        <v>0</v>
      </c>
      <c r="G195" s="3">
        <f t="shared" si="0"/>
        <v>1252.4795200000001</v>
      </c>
      <c r="H195" s="3">
        <f t="shared" si="1"/>
        <v>0.2199999999999136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3868.35</v>
      </c>
      <c r="D196" s="2">
        <f>'PR-RAS'!E200</f>
        <v>100.22</v>
      </c>
      <c r="E196" s="2">
        <v>0</v>
      </c>
      <c r="F196" s="2">
        <v>0</v>
      </c>
      <c r="G196" s="3">
        <f t="shared" si="0"/>
        <v>793.41404999999997</v>
      </c>
      <c r="H196" s="3">
        <f t="shared" si="1"/>
        <v>0.56999999999990791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37006.51</v>
      </c>
      <c r="D197" s="2">
        <f>'PR-RAS'!E201</f>
        <v>63543.81</v>
      </c>
      <c r="E197" s="2">
        <v>0</v>
      </c>
      <c r="F197" s="2">
        <v>0</v>
      </c>
      <c r="G197" s="3">
        <f t="shared" si="0"/>
        <v>32162.449480000003</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4692.71</v>
      </c>
      <c r="D198" s="2">
        <f>'PR-RAS'!E202</f>
        <v>7019.44</v>
      </c>
      <c r="E198" s="2">
        <v>0</v>
      </c>
      <c r="F198" s="2">
        <v>0</v>
      </c>
      <c r="G198" s="3">
        <f t="shared" si="0"/>
        <v>3690.1232300000001</v>
      </c>
      <c r="H198" s="3">
        <f t="shared" si="1"/>
        <v>0.72999999999956344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4692.71</v>
      </c>
      <c r="D212" s="2">
        <f>'PR-RAS'!E216</f>
        <v>7019.44</v>
      </c>
      <c r="E212" s="2">
        <v>0</v>
      </c>
      <c r="F212" s="2">
        <v>0</v>
      </c>
      <c r="G212" s="3">
        <f t="shared" si="0"/>
        <v>3952.3654899999997</v>
      </c>
      <c r="H212" s="3">
        <f t="shared" si="1"/>
        <v>0.72999999999956344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4681.53</v>
      </c>
      <c r="D213" s="2">
        <f>'PR-RAS'!E217</f>
        <v>6827.91</v>
      </c>
      <c r="E213" s="2">
        <v>0</v>
      </c>
      <c r="F213" s="2">
        <v>0</v>
      </c>
      <c r="G213" s="3">
        <f t="shared" si="0"/>
        <v>3887.5181999999995</v>
      </c>
      <c r="H213" s="3">
        <f t="shared" si="1"/>
        <v>0.56000000000040018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11.18</v>
      </c>
      <c r="D215" s="2">
        <f>'PR-RAS'!E219</f>
        <v>147</v>
      </c>
      <c r="E215" s="2">
        <v>0</v>
      </c>
      <c r="F215" s="2">
        <v>0</v>
      </c>
      <c r="G215" s="3">
        <f t="shared" si="0"/>
        <v>65.308520000000001</v>
      </c>
      <c r="H215" s="3">
        <f t="shared" si="1"/>
        <v>0.17999999999999972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44.53</v>
      </c>
      <c r="E216" s="2">
        <v>0</v>
      </c>
      <c r="F216" s="2">
        <v>0</v>
      </c>
      <c r="G216" s="3">
        <f t="shared" si="0"/>
        <v>19.1479</v>
      </c>
      <c r="H216" s="3">
        <f t="shared" si="1"/>
        <v>0.46999999999999886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18550.560000000001</v>
      </c>
      <c r="D217" s="2">
        <f>'PR-RAS'!E221</f>
        <v>0</v>
      </c>
      <c r="E217" s="2">
        <v>0</v>
      </c>
      <c r="F217" s="2">
        <v>0</v>
      </c>
      <c r="G217" s="3">
        <f t="shared" si="0"/>
        <v>4006.9209600000004</v>
      </c>
      <c r="H217" s="3">
        <f t="shared" si="1"/>
        <v>0.43999999999869033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18550.560000000001</v>
      </c>
      <c r="D221" s="2">
        <f>'PR-RAS'!E225</f>
        <v>0</v>
      </c>
      <c r="E221" s="2">
        <v>0</v>
      </c>
      <c r="F221" s="2">
        <v>0</v>
      </c>
      <c r="G221" s="3">
        <f t="shared" si="0"/>
        <v>4081.1232000000005</v>
      </c>
      <c r="H221" s="3">
        <f t="shared" si="1"/>
        <v>0.43999999999869033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18550.560000000001</v>
      </c>
      <c r="D224" s="2">
        <f>'PR-RAS'!E228</f>
        <v>0</v>
      </c>
      <c r="E224" s="2">
        <v>0</v>
      </c>
      <c r="F224" s="2">
        <v>0</v>
      </c>
      <c r="G224" s="3">
        <f t="shared" si="0"/>
        <v>4136.7748799999999</v>
      </c>
      <c r="H224" s="3">
        <f t="shared" si="1"/>
        <v>0.43999999999869033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113173.05</v>
      </c>
      <c r="D226" s="2">
        <f>'PR-RAS'!E230</f>
        <v>45407.68</v>
      </c>
      <c r="E226" s="2">
        <v>0</v>
      </c>
      <c r="F226" s="2">
        <v>0</v>
      </c>
      <c r="G226" s="3">
        <f t="shared" si="0"/>
        <v>45897.392250000004</v>
      </c>
      <c r="H226" s="3">
        <f t="shared" si="1"/>
        <v>0.37000000000261934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113173.05</v>
      </c>
      <c r="D233" s="2">
        <f>'PR-RAS'!E237</f>
        <v>45407.68</v>
      </c>
      <c r="E233" s="2">
        <v>0</v>
      </c>
      <c r="F233" s="2">
        <v>0</v>
      </c>
      <c r="G233" s="3">
        <f t="shared" si="0"/>
        <v>47325.311120000006</v>
      </c>
      <c r="H233" s="3">
        <f t="shared" si="1"/>
        <v>0.37000000000261934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113173.05</v>
      </c>
      <c r="D234" s="2">
        <f>'PR-RAS'!E238</f>
        <v>0</v>
      </c>
      <c r="E234" s="2">
        <v>0</v>
      </c>
      <c r="F234" s="2">
        <v>0</v>
      </c>
      <c r="G234" s="3">
        <f t="shared" si="0"/>
        <v>26369.320650000001</v>
      </c>
      <c r="H234" s="3">
        <f t="shared" si="1"/>
        <v>5.0000000002910383E-2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45407.68</v>
      </c>
      <c r="E235" s="2">
        <v>0</v>
      </c>
      <c r="F235" s="2">
        <v>0</v>
      </c>
      <c r="G235" s="3">
        <f t="shared" si="0"/>
        <v>21250.794240000003</v>
      </c>
      <c r="H235" s="3">
        <f t="shared" si="1"/>
        <v>0.31999999999970896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42474.16</v>
      </c>
      <c r="D258" s="2">
        <f>'PR-RAS'!E262</f>
        <v>40154.369999999995</v>
      </c>
      <c r="E258" s="2">
        <v>0</v>
      </c>
      <c r="F258" s="2">
        <v>0</v>
      </c>
      <c r="G258" s="3">
        <f t="shared" si="0"/>
        <v>31555.205299999998</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42474.16</v>
      </c>
      <c r="D265" s="2">
        <f>'PR-RAS'!E269</f>
        <v>40154.369999999995</v>
      </c>
      <c r="E265" s="2">
        <v>0</v>
      </c>
      <c r="F265" s="2">
        <v>0</v>
      </c>
      <c r="G265" s="3">
        <f t="shared" si="0"/>
        <v>32414.685600000001</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31299.55</v>
      </c>
      <c r="D266" s="2">
        <f>'PR-RAS'!E270</f>
        <v>30147.71</v>
      </c>
      <c r="E266" s="2">
        <v>0</v>
      </c>
      <c r="F266" s="2">
        <v>0</v>
      </c>
      <c r="G266" s="3">
        <f t="shared" si="0"/>
        <v>24272.66705</v>
      </c>
      <c r="H266" s="3">
        <f t="shared" si="1"/>
        <v>0.74000000000160071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11174.61</v>
      </c>
      <c r="D267" s="2">
        <f>'PR-RAS'!E271</f>
        <v>5490</v>
      </c>
      <c r="E267" s="2">
        <v>0</v>
      </c>
      <c r="F267" s="2">
        <v>0</v>
      </c>
      <c r="G267" s="3">
        <f t="shared" si="0"/>
        <v>5893.1262600000009</v>
      </c>
      <c r="H267" s="3">
        <f t="shared" si="1"/>
        <v>0.38999999999941792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4516.66</v>
      </c>
      <c r="E268" s="2">
        <v>0</v>
      </c>
      <c r="F268" s="2">
        <v>0</v>
      </c>
      <c r="G268" s="3">
        <f t="shared" si="0"/>
        <v>2411.89644</v>
      </c>
      <c r="H268" s="3">
        <f t="shared" si="1"/>
        <v>0.34000000000014552</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15044.27</v>
      </c>
      <c r="D269" s="2">
        <f>'PR-RAS'!E273</f>
        <v>107389.09</v>
      </c>
      <c r="E269" s="2">
        <v>0</v>
      </c>
      <c r="F269" s="2">
        <v>0</v>
      </c>
      <c r="G269" s="3">
        <f t="shared" si="0"/>
        <v>61592.416599999997</v>
      </c>
      <c r="H269" s="3">
        <f t="shared" si="1"/>
        <v>0.3599999999969441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15029.27</v>
      </c>
      <c r="D270" s="2">
        <f>'PR-RAS'!E274</f>
        <v>60989.09</v>
      </c>
      <c r="E270" s="2">
        <v>0</v>
      </c>
      <c r="F270" s="2">
        <v>0</v>
      </c>
      <c r="G270" s="3">
        <f t="shared" si="0"/>
        <v>36855.004049999996</v>
      </c>
      <c r="H270" s="3">
        <f t="shared" si="1"/>
        <v>0.3599999999969441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14593.36</v>
      </c>
      <c r="D271" s="2">
        <f>'PR-RAS'!E275</f>
        <v>60989.09</v>
      </c>
      <c r="E271" s="2">
        <v>0</v>
      </c>
      <c r="F271" s="2">
        <v>0</v>
      </c>
      <c r="G271" s="3">
        <f t="shared" si="0"/>
        <v>36874.315799999997</v>
      </c>
      <c r="H271" s="3">
        <f t="shared" si="1"/>
        <v>0.44999999999708962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435.91</v>
      </c>
      <c r="D272" s="2">
        <f>'PR-RAS'!E276</f>
        <v>0</v>
      </c>
      <c r="E272" s="2">
        <v>0</v>
      </c>
      <c r="F272" s="2">
        <v>0</v>
      </c>
      <c r="G272" s="3">
        <f t="shared" si="0"/>
        <v>118.13161000000001</v>
      </c>
      <c r="H272" s="3">
        <f t="shared" si="1"/>
        <v>8.9999999999974989E-2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v>
      </c>
      <c r="D279" s="2">
        <f>'PR-RAS'!E283</f>
        <v>0</v>
      </c>
      <c r="E279" s="2">
        <v>0</v>
      </c>
      <c r="F279" s="2">
        <v>0</v>
      </c>
      <c r="G279" s="3">
        <f t="shared" si="12"/>
        <v>4.17</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15</v>
      </c>
      <c r="D284" s="2">
        <f>'PR-RAS'!E288</f>
        <v>0</v>
      </c>
      <c r="E284" s="2">
        <v>0</v>
      </c>
      <c r="F284" s="2">
        <v>0</v>
      </c>
      <c r="G284" s="3">
        <f t="shared" si="12"/>
        <v>4.2449999999999992</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46400</v>
      </c>
      <c r="E285" s="2">
        <v>0</v>
      </c>
      <c r="F285" s="2">
        <v>0</v>
      </c>
      <c r="G285" s="3">
        <f t="shared" si="12"/>
        <v>26355.199999999997</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46400</v>
      </c>
      <c r="E286" s="2">
        <v>0</v>
      </c>
      <c r="F286" s="2">
        <v>0</v>
      </c>
      <c r="G286" s="3">
        <f t="shared" si="12"/>
        <v>26447.999999999996</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895756.05000000016</v>
      </c>
      <c r="D295" s="2">
        <f>'PR-RAS'!E299</f>
        <v>1610811.99</v>
      </c>
      <c r="E295" s="2">
        <v>0</v>
      </c>
      <c r="F295" s="2">
        <v>0</v>
      </c>
      <c r="G295" s="3">
        <f t="shared" si="12"/>
        <v>1210509.7288200001</v>
      </c>
      <c r="H295" s="3">
        <f t="shared" si="13"/>
        <v>6.0000000172294676E-2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789400.89999999979</v>
      </c>
      <c r="D296" s="2">
        <f>'PR-RAS'!E300</f>
        <v>476953.17000000016</v>
      </c>
      <c r="E296" s="2">
        <v>0</v>
      </c>
      <c r="F296" s="2">
        <v>0</v>
      </c>
      <c r="G296" s="3">
        <f t="shared" si="12"/>
        <v>514275.63580000005</v>
      </c>
      <c r="H296" s="3">
        <f t="shared" si="13"/>
        <v>0.27000000036787242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13855.6</v>
      </c>
      <c r="D298" s="2">
        <f>'PR-RAS'!E302</f>
        <v>37894.449999999997</v>
      </c>
      <c r="E298" s="2">
        <v>0</v>
      </c>
      <c r="F298" s="2">
        <v>0</v>
      </c>
      <c r="G298" s="3">
        <f t="shared" si="12"/>
        <v>26624.416499999999</v>
      </c>
      <c r="H298" s="3">
        <f t="shared" si="13"/>
        <v>0.84999999999672582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71660.37</v>
      </c>
      <c r="D300" s="2">
        <f>'PR-RAS'!E304</f>
        <v>90390</v>
      </c>
      <c r="E300" s="2">
        <v>0</v>
      </c>
      <c r="F300" s="2">
        <v>0</v>
      </c>
      <c r="G300" s="3">
        <f t="shared" si="12"/>
        <v>75479.670629999993</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6019.27</v>
      </c>
      <c r="D303" s="2">
        <f>'PR-RAS'!E308</f>
        <v>1971.22</v>
      </c>
      <c r="E303" s="2">
        <v>0</v>
      </c>
      <c r="F303" s="2">
        <v>0</v>
      </c>
      <c r="G303" s="3">
        <f t="shared" si="12"/>
        <v>3008.43642</v>
      </c>
      <c r="H303" s="3">
        <f t="shared" si="13"/>
        <v>0.49000000000046384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4319.2700000000004</v>
      </c>
      <c r="D304" s="2">
        <f>'PR-RAS'!E309</f>
        <v>0</v>
      </c>
      <c r="E304" s="2">
        <v>0</v>
      </c>
      <c r="F304" s="2">
        <v>0</v>
      </c>
      <c r="G304" s="3">
        <f t="shared" si="12"/>
        <v>1308.7388100000001</v>
      </c>
      <c r="H304" s="3">
        <f t="shared" si="13"/>
        <v>0.27000000000043656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4319.2700000000004</v>
      </c>
      <c r="D305" s="2">
        <f>'PR-RAS'!E310</f>
        <v>0</v>
      </c>
      <c r="E305" s="2">
        <v>0</v>
      </c>
      <c r="F305" s="2">
        <v>0</v>
      </c>
      <c r="G305" s="3">
        <f t="shared" si="12"/>
        <v>1313.05808</v>
      </c>
      <c r="H305" s="3">
        <f t="shared" si="13"/>
        <v>0.27000000000043656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4319.2700000000004</v>
      </c>
      <c r="D306" s="2">
        <f>'PR-RAS'!E311</f>
        <v>0</v>
      </c>
      <c r="E306" s="2">
        <v>0</v>
      </c>
      <c r="F306" s="2">
        <v>0</v>
      </c>
      <c r="G306" s="3">
        <f t="shared" si="12"/>
        <v>1317.3773500000002</v>
      </c>
      <c r="H306" s="3">
        <f t="shared" si="13"/>
        <v>0.27000000000043656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1700</v>
      </c>
      <c r="D316" s="2">
        <f>'PR-RAS'!E321</f>
        <v>1971.22</v>
      </c>
      <c r="E316" s="2">
        <v>0</v>
      </c>
      <c r="F316" s="2">
        <v>0</v>
      </c>
      <c r="G316" s="3">
        <f t="shared" si="12"/>
        <v>1777.3686000000002</v>
      </c>
      <c r="H316" s="3">
        <f t="shared" si="13"/>
        <v>0.22000000000002728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1700</v>
      </c>
      <c r="D317" s="2">
        <f>'PR-RAS'!E322</f>
        <v>1971.22</v>
      </c>
      <c r="E317" s="2">
        <v>0</v>
      </c>
      <c r="F317" s="2">
        <v>0</v>
      </c>
      <c r="G317" s="3">
        <f t="shared" si="12"/>
        <v>1783.0110400000001</v>
      </c>
      <c r="H317" s="3">
        <f t="shared" si="13"/>
        <v>0.22000000000002728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1700</v>
      </c>
      <c r="D318" s="2">
        <f>'PR-RAS'!E323</f>
        <v>1971.22</v>
      </c>
      <c r="E318" s="2">
        <v>0</v>
      </c>
      <c r="F318" s="2">
        <v>0</v>
      </c>
      <c r="G318" s="3">
        <f t="shared" si="12"/>
        <v>1788.6534800000002</v>
      </c>
      <c r="H318" s="3">
        <f t="shared" si="13"/>
        <v>0.22000000000002728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771381.32</v>
      </c>
      <c r="D355" s="2">
        <f>'PR-RAS'!E360</f>
        <v>550301.81000000006</v>
      </c>
      <c r="E355" s="2">
        <v>0</v>
      </c>
      <c r="F355" s="2">
        <v>0</v>
      </c>
      <c r="G355" s="3">
        <f t="shared" si="12"/>
        <v>662682.66875999991</v>
      </c>
      <c r="H355" s="3">
        <f t="shared" si="13"/>
        <v>0.5099999998928979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66722.490000000005</v>
      </c>
      <c r="D356" s="2">
        <f>'PR-RAS'!E361</f>
        <v>66455</v>
      </c>
      <c r="E356" s="2">
        <v>0</v>
      </c>
      <c r="F356" s="2">
        <v>0</v>
      </c>
      <c r="G356" s="3">
        <f t="shared" si="12"/>
        <v>70869.533949999997</v>
      </c>
      <c r="H356" s="3">
        <f t="shared" si="13"/>
        <v>0.49000000000523869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66722.490000000005</v>
      </c>
      <c r="D361" s="2">
        <f>'PR-RAS'!E366</f>
        <v>66455</v>
      </c>
      <c r="E361" s="2">
        <v>0</v>
      </c>
      <c r="F361" s="2">
        <v>0</v>
      </c>
      <c r="G361" s="3">
        <f t="shared" si="12"/>
        <v>71867.696400000001</v>
      </c>
      <c r="H361" s="3">
        <f t="shared" si="13"/>
        <v>0.49000000000523869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66722.490000000005</v>
      </c>
      <c r="D367" s="2">
        <f>'PR-RAS'!E372</f>
        <v>66455</v>
      </c>
      <c r="E367" s="2">
        <v>0</v>
      </c>
      <c r="F367" s="2">
        <v>0</v>
      </c>
      <c r="G367" s="3">
        <f t="shared" si="12"/>
        <v>73065.491339999993</v>
      </c>
      <c r="H367" s="3">
        <f t="shared" si="13"/>
        <v>0.49000000000523869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704658.83</v>
      </c>
      <c r="D368" s="2">
        <f>'PR-RAS'!E373</f>
        <v>483846.81</v>
      </c>
      <c r="E368" s="2">
        <v>0</v>
      </c>
      <c r="F368" s="2">
        <v>0</v>
      </c>
      <c r="G368" s="3">
        <f t="shared" si="12"/>
        <v>613753.34915000002</v>
      </c>
      <c r="H368" s="3">
        <f t="shared" si="13"/>
        <v>0.36000000004423782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671905.57</v>
      </c>
      <c r="D369" s="2">
        <f>'PR-RAS'!E374</f>
        <v>459299.74</v>
      </c>
      <c r="E369" s="2">
        <v>0</v>
      </c>
      <c r="F369" s="2">
        <v>0</v>
      </c>
      <c r="G369" s="3">
        <f t="shared" si="12"/>
        <v>585305.85839999991</v>
      </c>
      <c r="H369" s="3">
        <f t="shared" si="13"/>
        <v>0.69000000006053597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11375</v>
      </c>
      <c r="D371" s="2">
        <f>'PR-RAS'!E376</f>
        <v>0</v>
      </c>
      <c r="E371" s="2">
        <v>0</v>
      </c>
      <c r="F371" s="2">
        <v>0</v>
      </c>
      <c r="G371" s="3">
        <f t="shared" si="12"/>
        <v>4208.75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590281.96</v>
      </c>
      <c r="D372" s="2">
        <f>'PR-RAS'!E377</f>
        <v>227439.63</v>
      </c>
      <c r="E372" s="2">
        <v>0</v>
      </c>
      <c r="F372" s="2">
        <v>0</v>
      </c>
      <c r="G372" s="3">
        <f t="shared" si="12"/>
        <v>387754.81261999998</v>
      </c>
      <c r="H372" s="3">
        <f t="shared" si="13"/>
        <v>0.41000000003259629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70248.61</v>
      </c>
      <c r="D373" s="2">
        <f>'PR-RAS'!E378</f>
        <v>231860.11</v>
      </c>
      <c r="E373" s="2">
        <v>0</v>
      </c>
      <c r="F373" s="2">
        <v>0</v>
      </c>
      <c r="G373" s="3">
        <f t="shared" si="12"/>
        <v>198636.40475999998</v>
      </c>
      <c r="H373" s="3">
        <f t="shared" si="13"/>
        <v>0.49999999998544808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32753.26</v>
      </c>
      <c r="D374" s="2">
        <f>'PR-RAS'!E379</f>
        <v>24547.07</v>
      </c>
      <c r="E374" s="2">
        <v>0</v>
      </c>
      <c r="F374" s="2">
        <v>0</v>
      </c>
      <c r="G374" s="3">
        <f t="shared" si="12"/>
        <v>30529.080199999997</v>
      </c>
      <c r="H374" s="3">
        <f t="shared" si="13"/>
        <v>0.32999999999810825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4288.2</v>
      </c>
      <c r="D375" s="2">
        <f>'PR-RAS'!E380</f>
        <v>1181.8900000000001</v>
      </c>
      <c r="E375" s="2">
        <v>0</v>
      </c>
      <c r="F375" s="2">
        <v>0</v>
      </c>
      <c r="G375" s="3">
        <f t="shared" si="12"/>
        <v>2487.8405199999997</v>
      </c>
      <c r="H375" s="3">
        <f t="shared" si="13"/>
        <v>0.30999999999971806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3435.44</v>
      </c>
      <c r="E376" s="2">
        <v>0</v>
      </c>
      <c r="F376" s="2">
        <v>0</v>
      </c>
      <c r="G376" s="3">
        <f t="shared" si="12"/>
        <v>2576.58</v>
      </c>
      <c r="H376" s="3">
        <f t="shared" si="13"/>
        <v>0.44000000000005457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251.65</v>
      </c>
      <c r="D377" s="2">
        <f>'PR-RAS'!E382</f>
        <v>2803.19</v>
      </c>
      <c r="E377" s="2">
        <v>0</v>
      </c>
      <c r="F377" s="2">
        <v>0</v>
      </c>
      <c r="G377" s="3">
        <f t="shared" si="12"/>
        <v>2202.6192799999999</v>
      </c>
      <c r="H377" s="3">
        <f t="shared" si="13"/>
        <v>0.54000000000004889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28213.41</v>
      </c>
      <c r="D381" s="2">
        <f>'PR-RAS'!E386</f>
        <v>17126.55</v>
      </c>
      <c r="E381" s="2">
        <v>0</v>
      </c>
      <c r="F381" s="2">
        <v>0</v>
      </c>
      <c r="G381" s="3">
        <f t="shared" si="12"/>
        <v>23737.273799999999</v>
      </c>
      <c r="H381" s="3">
        <f t="shared" si="13"/>
        <v>0.86000000000058208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765362.04999999993</v>
      </c>
      <c r="D413" s="2">
        <f>'PR-RAS'!E418</f>
        <v>548330.59000000008</v>
      </c>
      <c r="E413" s="2">
        <v>0</v>
      </c>
      <c r="F413" s="2">
        <v>0</v>
      </c>
      <c r="G413" s="3">
        <f t="shared" si="12"/>
        <v>767153.57075999992</v>
      </c>
      <c r="H413" s="3">
        <f t="shared" si="13"/>
        <v>0.45999999984633178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7047.47</v>
      </c>
      <c r="D416" s="2">
        <f>'PR-RAS'!E421</f>
        <v>5076.25</v>
      </c>
      <c r="E416" s="2">
        <v>0</v>
      </c>
      <c r="F416" s="2">
        <v>0</v>
      </c>
      <c r="G416" s="3">
        <f t="shared" si="12"/>
        <v>7137.9875499999998</v>
      </c>
      <c r="H416" s="3">
        <f t="shared" si="13"/>
        <v>0.72000000000025466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1691176.22</v>
      </c>
      <c r="D417" s="2">
        <f>'PR-RAS'!E422</f>
        <v>2089736.3800000001</v>
      </c>
      <c r="E417" s="2">
        <v>0</v>
      </c>
      <c r="F417" s="2">
        <v>0</v>
      </c>
      <c r="G417" s="3">
        <f t="shared" si="12"/>
        <v>2442189.9756800001</v>
      </c>
      <c r="H417" s="3">
        <f t="shared" si="13"/>
        <v>0.60000000009313226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1667137.37</v>
      </c>
      <c r="D418" s="2">
        <f>'PR-RAS'!E423</f>
        <v>2161113.7999999998</v>
      </c>
      <c r="E418" s="2">
        <v>0</v>
      </c>
      <c r="F418" s="2">
        <v>0</v>
      </c>
      <c r="G418" s="3">
        <f t="shared" si="12"/>
        <v>2497565.1924899998</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24038.84999999986</v>
      </c>
      <c r="D419" s="2">
        <f>'PR-RAS'!E424</f>
        <v>0</v>
      </c>
      <c r="E419" s="2">
        <v>0</v>
      </c>
      <c r="F419" s="2">
        <v>0</v>
      </c>
      <c r="G419" s="3">
        <f t="shared" si="12"/>
        <v>10048.239299999941</v>
      </c>
      <c r="H419" s="3">
        <f t="shared" si="13"/>
        <v>0.15000000013969839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71377.419999999693</v>
      </c>
      <c r="E420" s="2">
        <v>0</v>
      </c>
      <c r="F420" s="2">
        <v>0</v>
      </c>
      <c r="G420" s="3">
        <f t="shared" si="12"/>
        <v>59814.277959999738</v>
      </c>
      <c r="H420" s="3">
        <f t="shared" si="13"/>
        <v>0.41999999969266355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13855.6</v>
      </c>
      <c r="D421" s="2">
        <f>'PR-RAS'!E426</f>
        <v>37894.449999999997</v>
      </c>
      <c r="E421" s="2">
        <v>0</v>
      </c>
      <c r="F421" s="2">
        <v>0</v>
      </c>
      <c r="G421" s="3">
        <f t="shared" si="12"/>
        <v>37650.689999999995</v>
      </c>
      <c r="H421" s="3">
        <f t="shared" si="13"/>
        <v>0.84999999999672582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78707.839999999997</v>
      </c>
      <c r="D423" s="2">
        <f>'PR-RAS'!E428</f>
        <v>95466.25</v>
      </c>
      <c r="E423" s="2">
        <v>0</v>
      </c>
      <c r="F423" s="2">
        <v>0</v>
      </c>
      <c r="G423" s="3">
        <f t="shared" si="12"/>
        <v>113788.22347999999</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1691176.22</v>
      </c>
      <c r="D637" s="2">
        <f>'PR-RAS'!E643</f>
        <v>2089736.3800000001</v>
      </c>
      <c r="E637" s="2">
        <v>0</v>
      </c>
      <c r="F637" s="2">
        <v>0</v>
      </c>
      <c r="G637" s="3">
        <f t="shared" si="14"/>
        <v>3733732.7512800004</v>
      </c>
      <c r="H637" s="3">
        <f t="shared" si="15"/>
        <v>0.60000000009313226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1667137.37</v>
      </c>
      <c r="D638" s="2">
        <f>'PR-RAS'!E644</f>
        <v>2161113.7999999998</v>
      </c>
      <c r="E638" s="2">
        <v>0</v>
      </c>
      <c r="F638" s="2">
        <v>0</v>
      </c>
      <c r="G638" s="3">
        <f t="shared" si="14"/>
        <v>3815225.4858900001</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24038.84999999986</v>
      </c>
      <c r="D639" s="2">
        <f>'PR-RAS'!E645</f>
        <v>0</v>
      </c>
      <c r="E639" s="2">
        <v>0</v>
      </c>
      <c r="F639" s="2">
        <v>0</v>
      </c>
      <c r="G639" s="3">
        <f t="shared" si="14"/>
        <v>15336.786299999911</v>
      </c>
      <c r="H639" s="3">
        <f t="shared" si="15"/>
        <v>0.15000000013969839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71377.419999999693</v>
      </c>
      <c r="E640" s="2">
        <v>0</v>
      </c>
      <c r="F640" s="2">
        <v>0</v>
      </c>
      <c r="G640" s="3">
        <f t="shared" si="14"/>
        <v>91220.342759999607</v>
      </c>
      <c r="H640" s="3">
        <f t="shared" si="15"/>
        <v>0.41999999969266355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13855.6</v>
      </c>
      <c r="D641" s="2">
        <f>'PR-RAS'!E647</f>
        <v>37894.449999999997</v>
      </c>
      <c r="E641" s="2">
        <v>0</v>
      </c>
      <c r="F641" s="2">
        <v>0</v>
      </c>
      <c r="G641" s="3">
        <f t="shared" si="14"/>
        <v>57372.480000000003</v>
      </c>
      <c r="H641" s="3">
        <f t="shared" si="15"/>
        <v>0.84999999999672582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37894.449999999859</v>
      </c>
      <c r="D643" s="2">
        <f>'PR-RAS'!E649</f>
        <v>0</v>
      </c>
      <c r="E643" s="2">
        <v>0</v>
      </c>
      <c r="F643" s="2">
        <v>0</v>
      </c>
      <c r="G643" s="3">
        <f t="shared" si="14"/>
        <v>24328.236899999909</v>
      </c>
      <c r="H643" s="3">
        <f t="shared" si="15"/>
        <v>0.44999999985884642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33482.969999999696</v>
      </c>
      <c r="E644" s="2">
        <v>0</v>
      </c>
      <c r="F644" s="2">
        <v>0</v>
      </c>
      <c r="G644" s="3">
        <f t="shared" si="14"/>
        <v>43059.099419999613</v>
      </c>
      <c r="H644" s="3">
        <f t="shared" si="15"/>
        <v>3.0000000304426067E-2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25307.279999999999</v>
      </c>
      <c r="D645" s="2">
        <f>'PR-RAS'!E651</f>
        <v>0</v>
      </c>
      <c r="E645" s="2">
        <v>0</v>
      </c>
      <c r="F645" s="2">
        <v>0</v>
      </c>
      <c r="G645" s="3">
        <f t="shared" si="14"/>
        <v>16297.88832</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81258.820000000007</v>
      </c>
      <c r="D646" s="2">
        <f>'PR-RAS'!E653</f>
        <v>147327.93</v>
      </c>
      <c r="E646" s="2">
        <v>0</v>
      </c>
      <c r="F646" s="2">
        <v>0</v>
      </c>
      <c r="G646" s="3">
        <f t="shared" si="14"/>
        <v>242464.96859999999</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1873557.73</v>
      </c>
      <c r="D647" s="2">
        <f>'PR-RAS'!E654</f>
        <v>2800240.19</v>
      </c>
      <c r="E647" s="2">
        <v>0</v>
      </c>
      <c r="F647" s="2">
        <v>0</v>
      </c>
      <c r="G647" s="3">
        <f t="shared" si="14"/>
        <v>4828228.6190599995</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1807488.62</v>
      </c>
      <c r="D648" s="2">
        <f>'PR-RAS'!E655</f>
        <v>2821322.24</v>
      </c>
      <c r="E648" s="2">
        <v>0</v>
      </c>
      <c r="F648" s="2">
        <v>0</v>
      </c>
      <c r="G648" s="3">
        <f t="shared" si="14"/>
        <v>4820236.1157000009</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147327.92999999993</v>
      </c>
      <c r="D649" s="2">
        <f>'PR-RAS'!E656</f>
        <v>126245.87999999989</v>
      </c>
      <c r="E649" s="2">
        <v>0</v>
      </c>
      <c r="F649" s="2">
        <v>0</v>
      </c>
      <c r="G649" s="3">
        <f t="shared" si="14"/>
        <v>259083.15911999982</v>
      </c>
      <c r="H649" s="3">
        <f t="shared" si="15"/>
        <v>0.19000000017695129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14</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19</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14</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19</v>
      </c>
      <c r="E653" s="2">
        <v>0</v>
      </c>
      <c r="F653" s="2">
        <v>0</v>
      </c>
      <c r="G653" s="3">
        <f t="shared" si="14"/>
        <v>35.86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66.36</v>
      </c>
      <c r="D655" s="2">
        <f>'PR-RAS'!E662</f>
        <v>0</v>
      </c>
      <c r="E655" s="2">
        <v>0</v>
      </c>
      <c r="F655" s="2">
        <v>0</v>
      </c>
      <c r="G655" s="3">
        <f t="shared" si="14"/>
        <v>43.399439999999998</v>
      </c>
      <c r="H655" s="3">
        <f t="shared" si="15"/>
        <v>0.35999999999999943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22082.29</v>
      </c>
      <c r="E657" s="2">
        <v>0</v>
      </c>
      <c r="F657" s="2">
        <v>0</v>
      </c>
      <c r="G657" s="3">
        <f t="shared" si="16"/>
        <v>28971.964480000002</v>
      </c>
      <c r="H657" s="3">
        <f t="shared" si="17"/>
        <v>0.29000000000087311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285517.96999999997</v>
      </c>
      <c r="D662" s="2">
        <f>'PR-RAS'!E669</f>
        <v>5200</v>
      </c>
      <c r="E662" s="2">
        <v>0</v>
      </c>
      <c r="F662" s="2">
        <v>0</v>
      </c>
      <c r="G662" s="3">
        <f t="shared" si="14"/>
        <v>195601.77817000001</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25178.33</v>
      </c>
      <c r="D663" s="2">
        <f>'PR-RAS'!E670</f>
        <v>7000</v>
      </c>
      <c r="E663" s="2">
        <v>0</v>
      </c>
      <c r="F663" s="2">
        <v>0</v>
      </c>
      <c r="G663" s="3">
        <f t="shared" si="14"/>
        <v>25936.054460000003</v>
      </c>
      <c r="H663" s="3">
        <f t="shared" si="15"/>
        <v>0.33000000000174623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17734.52</v>
      </c>
      <c r="E665" s="2">
        <v>0</v>
      </c>
      <c r="F665" s="2">
        <v>0</v>
      </c>
      <c r="G665" s="3">
        <f t="shared" si="14"/>
        <v>23551.442560000003</v>
      </c>
      <c r="H665" s="3">
        <f t="shared" si="15"/>
        <v>0.47999999999956344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216669.69</v>
      </c>
      <c r="D666" s="2">
        <f>'PR-RAS'!E673</f>
        <v>307701.19</v>
      </c>
      <c r="E666" s="2">
        <v>0</v>
      </c>
      <c r="F666" s="2">
        <v>0</v>
      </c>
      <c r="G666" s="3">
        <f t="shared" si="14"/>
        <v>553327.92655000009</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34518.1</v>
      </c>
      <c r="D667" s="2">
        <f>'PR-RAS'!E674</f>
        <v>20162.12</v>
      </c>
      <c r="E667" s="2">
        <v>0</v>
      </c>
      <c r="F667" s="2">
        <v>0</v>
      </c>
      <c r="G667" s="3">
        <f t="shared" si="14"/>
        <v>49844.998440000003</v>
      </c>
      <c r="H667" s="3">
        <f t="shared" si="15"/>
        <v>0.21999999999752617</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12081.35</v>
      </c>
      <c r="D668" s="2">
        <f>'PR-RAS'!E675</f>
        <v>0</v>
      </c>
      <c r="E668" s="2">
        <v>0</v>
      </c>
      <c r="F668" s="2">
        <v>0</v>
      </c>
      <c r="G668" s="3">
        <f t="shared" si="14"/>
        <v>8058.2604500000007</v>
      </c>
      <c r="H668" s="3">
        <f t="shared" si="15"/>
        <v>0.3500000000003638</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5177.72</v>
      </c>
      <c r="D669" s="2">
        <f>'PR-RAS'!E676</f>
        <v>0</v>
      </c>
      <c r="E669" s="2">
        <v>0</v>
      </c>
      <c r="F669" s="2">
        <v>0</v>
      </c>
      <c r="G669" s="3">
        <f t="shared" si="14"/>
        <v>3458.7169600000002</v>
      </c>
      <c r="H669" s="3">
        <f t="shared" si="15"/>
        <v>0.27999999999974534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6320.48</v>
      </c>
      <c r="D670" s="2">
        <f>'PR-RAS'!E677</f>
        <v>3658.92</v>
      </c>
      <c r="E670" s="2">
        <v>0</v>
      </c>
      <c r="F670" s="2">
        <v>0</v>
      </c>
      <c r="G670" s="3">
        <f t="shared" si="14"/>
        <v>9124.0360799999999</v>
      </c>
      <c r="H670" s="3">
        <f t="shared" si="15"/>
        <v>0.55999999999949068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6554.48</v>
      </c>
      <c r="D671" s="2">
        <f>'PR-RAS'!E678</f>
        <v>0</v>
      </c>
      <c r="E671" s="2">
        <v>0</v>
      </c>
      <c r="F671" s="2">
        <v>0</v>
      </c>
      <c r="G671" s="3">
        <f t="shared" si="14"/>
        <v>4391.5015999999996</v>
      </c>
      <c r="H671" s="3">
        <f t="shared" si="15"/>
        <v>0.47999999999956344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293732.46000000002</v>
      </c>
      <c r="D674" s="2">
        <f>'PR-RAS'!E681</f>
        <v>98235.67</v>
      </c>
      <c r="E674" s="2">
        <v>0</v>
      </c>
      <c r="F674" s="2">
        <v>0</v>
      </c>
      <c r="G674" s="3">
        <f t="shared" si="14"/>
        <v>329907.15740000003</v>
      </c>
      <c r="H674" s="3">
        <f t="shared" si="15"/>
        <v>0.79000000002270099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35955.629999999997</v>
      </c>
      <c r="D676" s="2">
        <f>'PR-RAS'!E683</f>
        <v>0</v>
      </c>
      <c r="E676" s="2">
        <v>0</v>
      </c>
      <c r="F676" s="2">
        <v>0</v>
      </c>
      <c r="G676" s="3">
        <f t="shared" si="14"/>
        <v>24270.05025</v>
      </c>
      <c r="H676" s="3">
        <f t="shared" si="15"/>
        <v>0.37000000000261934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179553.34</v>
      </c>
      <c r="E677" s="2">
        <v>0</v>
      </c>
      <c r="F677" s="2">
        <v>0</v>
      </c>
      <c r="G677" s="3">
        <f t="shared" si="14"/>
        <v>242756.11568000002</v>
      </c>
      <c r="H677" s="3">
        <f t="shared" si="15"/>
        <v>0.33999999999650754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62153.63</v>
      </c>
      <c r="E695" s="2">
        <v>0</v>
      </c>
      <c r="F695" s="2">
        <v>0</v>
      </c>
      <c r="G695" s="3">
        <f t="shared" si="14"/>
        <v>86269.238439999986</v>
      </c>
      <c r="H695" s="3">
        <f t="shared" si="15"/>
        <v>0.37000000000261934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4631.6899999999996</v>
      </c>
      <c r="E704" s="2">
        <v>0</v>
      </c>
      <c r="F704" s="2">
        <v>0</v>
      </c>
      <c r="G704" s="3">
        <f t="shared" ref="G704:G707" si="20">(B704/1000)*(C704*1+D704*2)</f>
        <v>6512.1561399999991</v>
      </c>
      <c r="H704" s="3">
        <f t="shared" ref="H704:H707" si="21">ABS(C704-ROUND(C704,0))+ABS(D704-ROUND(D704,0))</f>
        <v>0.31000000000040018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47310.58</v>
      </c>
      <c r="E717" s="2">
        <v>0</v>
      </c>
      <c r="F717" s="2">
        <v>0</v>
      </c>
      <c r="G717" s="3">
        <f t="shared" si="14"/>
        <v>67748.75056</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12498.89</v>
      </c>
      <c r="D727" s="2">
        <f>'PR-RAS'!E734</f>
        <v>23860.69</v>
      </c>
      <c r="E727" s="2">
        <v>0</v>
      </c>
      <c r="F727" s="2">
        <v>0</v>
      </c>
      <c r="G727" s="3">
        <f t="shared" si="14"/>
        <v>43719.916019999997</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610.20000000000005</v>
      </c>
      <c r="D729" s="2">
        <f>'PR-RAS'!E736</f>
        <v>257.91000000000003</v>
      </c>
      <c r="E729" s="2">
        <v>0</v>
      </c>
      <c r="F729" s="2">
        <v>0</v>
      </c>
      <c r="G729" s="3">
        <f t="shared" si="14"/>
        <v>819.74255999999991</v>
      </c>
      <c r="H729" s="3">
        <f t="shared" si="15"/>
        <v>0.29000000000002046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746.52</v>
      </c>
      <c r="D731" s="2">
        <f>'PR-RAS'!E738</f>
        <v>1214.3699999999999</v>
      </c>
      <c r="E731" s="2">
        <v>0</v>
      </c>
      <c r="F731" s="2">
        <v>0</v>
      </c>
      <c r="G731" s="3">
        <f t="shared" si="14"/>
        <v>2317.9397999999997</v>
      </c>
      <c r="H731" s="3">
        <f t="shared" si="15"/>
        <v>0.84999999999990905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22381.25</v>
      </c>
      <c r="D734" s="2">
        <f>'PR-RAS'!E741</f>
        <v>26691.71</v>
      </c>
      <c r="E734" s="2">
        <v>0</v>
      </c>
      <c r="F734" s="2">
        <v>0</v>
      </c>
      <c r="G734" s="3">
        <f t="shared" si="14"/>
        <v>55535.503109999998</v>
      </c>
      <c r="H734" s="3">
        <f t="shared" si="15"/>
        <v>0.54000000000087311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571.67999999999995</v>
      </c>
      <c r="D735" s="2">
        <f>'PR-RAS'!E742</f>
        <v>860.44</v>
      </c>
      <c r="E735" s="2">
        <v>0</v>
      </c>
      <c r="F735" s="2">
        <v>0</v>
      </c>
      <c r="G735" s="3">
        <f t="shared" si="14"/>
        <v>1682.7390399999999</v>
      </c>
      <c r="H735" s="3">
        <f t="shared" si="15"/>
        <v>0.76000000000010459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18550.560000000001</v>
      </c>
      <c r="D770" s="2">
        <f>'PR-RAS'!E777</f>
        <v>0</v>
      </c>
      <c r="E770" s="2">
        <v>0</v>
      </c>
      <c r="F770" s="2">
        <v>0</v>
      </c>
      <c r="G770" s="3">
        <f t="shared" si="14"/>
        <v>14265.380640000001</v>
      </c>
      <c r="H770" s="3">
        <f t="shared" si="15"/>
        <v>0.43999999999869033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22600</v>
      </c>
      <c r="D777" s="2">
        <f>'PR-RAS'!E784</f>
        <v>0</v>
      </c>
      <c r="E777" s="2">
        <v>0</v>
      </c>
      <c r="F777" s="2">
        <v>0</v>
      </c>
      <c r="G777" s="3">
        <f t="shared" si="14"/>
        <v>17537.600000000002</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90573.05</v>
      </c>
      <c r="D778" s="2">
        <f>'PR-RAS'!E785</f>
        <v>0</v>
      </c>
      <c r="E778" s="2">
        <v>0</v>
      </c>
      <c r="F778" s="2">
        <v>0</v>
      </c>
      <c r="G778" s="3">
        <f t="shared" si="14"/>
        <v>70375.259850000002</v>
      </c>
      <c r="H778" s="3">
        <f t="shared" si="15"/>
        <v>5.0000000002910383E-2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45407.68</v>
      </c>
      <c r="E784" s="2">
        <v>0</v>
      </c>
      <c r="F784" s="2">
        <v>0</v>
      </c>
      <c r="G784" s="3">
        <f t="shared" si="14"/>
        <v>71108.426879999999</v>
      </c>
      <c r="H784" s="3">
        <f t="shared" si="15"/>
        <v>0.31999999999970896</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4379.8599999999997</v>
      </c>
      <c r="D841" s="2">
        <f>'PR-RAS'!E848</f>
        <v>3583.53</v>
      </c>
      <c r="E841" s="2">
        <v>0</v>
      </c>
      <c r="F841" s="2">
        <v>0</v>
      </c>
      <c r="G841" s="3">
        <f t="shared" si="34"/>
        <v>9699.4128000000001</v>
      </c>
      <c r="H841" s="3">
        <f t="shared" si="35"/>
        <v>0.61000000000012733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557.01</v>
      </c>
      <c r="D842" s="2">
        <f>'PR-RAS'!E849</f>
        <v>439.56</v>
      </c>
      <c r="E842" s="2">
        <v>0</v>
      </c>
      <c r="F842" s="2">
        <v>0</v>
      </c>
      <c r="G842" s="3">
        <f t="shared" si="34"/>
        <v>1207.7853300000002</v>
      </c>
      <c r="H842" s="3">
        <f t="shared" si="35"/>
        <v>0.44999999999998863</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26362.68</v>
      </c>
      <c r="D843" s="2">
        <f>'PR-RAS'!E850</f>
        <v>26124.62</v>
      </c>
      <c r="E843" s="2">
        <v>0</v>
      </c>
      <c r="F843" s="2">
        <v>0</v>
      </c>
      <c r="G843" s="3">
        <f t="shared" si="34"/>
        <v>66191.236640000003</v>
      </c>
      <c r="H843" s="3">
        <f t="shared" si="35"/>
        <v>0.7000000000007276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7572.61</v>
      </c>
      <c r="D844" s="2">
        <f>'PR-RAS'!E851</f>
        <v>5490</v>
      </c>
      <c r="E844" s="2">
        <v>0</v>
      </c>
      <c r="F844" s="2">
        <v>0</v>
      </c>
      <c r="G844" s="3">
        <f t="shared" si="34"/>
        <v>15639.85023</v>
      </c>
      <c r="H844" s="3">
        <f t="shared" si="35"/>
        <v>0.39000000000032742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3602</v>
      </c>
      <c r="D848" s="2">
        <f>'PR-RAS'!E855</f>
        <v>0</v>
      </c>
      <c r="E848" s="2">
        <v>0</v>
      </c>
      <c r="F848" s="2">
        <v>0</v>
      </c>
      <c r="G848" s="3">
        <f t="shared" si="34"/>
        <v>3050.8939999999998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14593.36</v>
      </c>
      <c r="D849" s="2">
        <f>'PR-RAS'!E856</f>
        <v>0</v>
      </c>
      <c r="E849" s="2">
        <v>0</v>
      </c>
      <c r="F849" s="2">
        <v>0</v>
      </c>
      <c r="G849" s="3">
        <f t="shared" si="34"/>
        <v>12375.16928</v>
      </c>
      <c r="H849" s="3">
        <f t="shared" si="35"/>
        <v>0.36000000000058208</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46400</v>
      </c>
      <c r="E850" s="2">
        <v>0</v>
      </c>
      <c r="F850" s="2">
        <v>0</v>
      </c>
      <c r="G850" s="3">
        <f t="shared" si="34"/>
        <v>78787.199999999997</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7439418.8399999999</v>
      </c>
      <c r="D1011" s="7">
        <f>BILANCA!E6</f>
        <v>7617832.4399999985</v>
      </c>
      <c r="E1011" s="7">
        <v>0</v>
      </c>
      <c r="F1011" s="7">
        <v>0</v>
      </c>
      <c r="G1011" s="8">
        <f t="shared" ref="G1011:G1306" si="38">B1011/1000*C1011+B1011/500*D1011</f>
        <v>22675.083719999995</v>
      </c>
      <c r="H1011" s="8">
        <f t="shared" si="35"/>
        <v>0.5999999986961484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6899283.5800000001</v>
      </c>
      <c r="D1012" s="2">
        <f>BILANCA!E7</f>
        <v>7105063.7599999988</v>
      </c>
      <c r="E1012" s="2">
        <v>0</v>
      </c>
      <c r="F1012" s="2">
        <v>0</v>
      </c>
      <c r="G1012" s="3">
        <f t="shared" si="38"/>
        <v>42218.822199999995</v>
      </c>
      <c r="H1012" s="3">
        <f t="shared" si="35"/>
        <v>0.66000000108033419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1905721.15</v>
      </c>
      <c r="D1013" s="2">
        <f>BILANCA!E8</f>
        <v>1845796.16</v>
      </c>
      <c r="E1013" s="2">
        <v>0</v>
      </c>
      <c r="F1013" s="2">
        <v>0</v>
      </c>
      <c r="G1013" s="3">
        <f t="shared" si="38"/>
        <v>16791.940409999999</v>
      </c>
      <c r="H1013" s="3">
        <f t="shared" si="35"/>
        <v>0.30999999982304871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1845796.16</v>
      </c>
      <c r="D1014" s="2">
        <f>BILANCA!E9</f>
        <v>1845796.16</v>
      </c>
      <c r="E1014" s="2">
        <v>0</v>
      </c>
      <c r="F1014" s="2">
        <v>0</v>
      </c>
      <c r="G1014" s="3">
        <f t="shared" si="38"/>
        <v>22149.553919999998</v>
      </c>
      <c r="H1014" s="3">
        <f t="shared" si="35"/>
        <v>0.31999999983236194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59924.99</v>
      </c>
      <c r="D1015" s="2">
        <f>BILANCA!E10</f>
        <v>0</v>
      </c>
      <c r="E1015" s="2">
        <v>0</v>
      </c>
      <c r="F1015" s="2">
        <v>0</v>
      </c>
      <c r="G1015" s="3">
        <f t="shared" si="38"/>
        <v>299.62495000000001</v>
      </c>
      <c r="H1015" s="3">
        <f t="shared" si="35"/>
        <v>1.0000000002037268E-2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4993562.4300000006</v>
      </c>
      <c r="D1017" s="2">
        <f>BILANCA!E12</f>
        <v>5259267.5999999987</v>
      </c>
      <c r="E1017" s="2">
        <v>0</v>
      </c>
      <c r="F1017" s="2">
        <v>0</v>
      </c>
      <c r="G1017" s="3">
        <f t="shared" si="38"/>
        <v>108584.68341</v>
      </c>
      <c r="H1017" s="3">
        <f t="shared" si="35"/>
        <v>0.83000000193715096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4824687.7100000009</v>
      </c>
      <c r="D1018" s="2">
        <f>BILANCA!E13</f>
        <v>5045497.169999999</v>
      </c>
      <c r="E1018" s="2">
        <v>0</v>
      </c>
      <c r="F1018" s="2">
        <v>0</v>
      </c>
      <c r="G1018" s="3">
        <f t="shared" si="38"/>
        <v>119325.4564</v>
      </c>
      <c r="H1018" s="3">
        <f t="shared" si="35"/>
        <v>0.45999999810010195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2679430.37</v>
      </c>
      <c r="D1020" s="2">
        <f>BILANCA!E15</f>
        <v>2679430.37</v>
      </c>
      <c r="E1020" s="2">
        <v>0</v>
      </c>
      <c r="F1020" s="2">
        <v>0</v>
      </c>
      <c r="G1020" s="3">
        <f t="shared" si="38"/>
        <v>80382.911099999998</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3797668.44</v>
      </c>
      <c r="D1021" s="2">
        <f>BILANCA!E16</f>
        <v>4025108.07</v>
      </c>
      <c r="E1021" s="2">
        <v>0</v>
      </c>
      <c r="F1021" s="2">
        <v>0</v>
      </c>
      <c r="G1021" s="3">
        <f t="shared" si="38"/>
        <v>130326.73037999999</v>
      </c>
      <c r="H1021" s="3">
        <f t="shared" si="35"/>
        <v>0.50999999977648258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182307.19</v>
      </c>
      <c r="D1022" s="2">
        <f>BILANCA!E17</f>
        <v>414167.3</v>
      </c>
      <c r="E1022" s="2">
        <v>0</v>
      </c>
      <c r="F1022" s="2">
        <v>0</v>
      </c>
      <c r="G1022" s="3">
        <f t="shared" si="38"/>
        <v>12127.70148</v>
      </c>
      <c r="H1022" s="3">
        <f t="shared" si="35"/>
        <v>0.48999999999068677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1834718.29</v>
      </c>
      <c r="D1023" s="2">
        <f>BILANCA!E18</f>
        <v>2073208.57</v>
      </c>
      <c r="E1023" s="2">
        <v>0</v>
      </c>
      <c r="F1023" s="2">
        <v>0</v>
      </c>
      <c r="G1023" s="3">
        <f t="shared" si="38"/>
        <v>77754.760589999991</v>
      </c>
      <c r="H1023" s="3">
        <f t="shared" si="35"/>
        <v>0.71999999997206032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120132.12000000005</v>
      </c>
      <c r="D1024" s="2">
        <f>BILANCA!E19</f>
        <v>83110.090000000026</v>
      </c>
      <c r="E1024" s="2">
        <v>0</v>
      </c>
      <c r="F1024" s="2">
        <v>0</v>
      </c>
      <c r="G1024" s="3">
        <f t="shared" si="38"/>
        <v>4008.9322000000016</v>
      </c>
      <c r="H1024" s="3">
        <f t="shared" si="35"/>
        <v>0.21000000007916242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137707.91</v>
      </c>
      <c r="D1025" s="2">
        <f>BILANCA!E20</f>
        <v>130653.67</v>
      </c>
      <c r="E1025" s="2">
        <v>0</v>
      </c>
      <c r="F1025" s="2">
        <v>0</v>
      </c>
      <c r="G1025" s="3">
        <f t="shared" si="38"/>
        <v>5985.2287500000002</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39058.93</v>
      </c>
      <c r="D1026" s="2">
        <f>BILANCA!E21</f>
        <v>42494.37</v>
      </c>
      <c r="E1026" s="2">
        <v>0</v>
      </c>
      <c r="F1026" s="2">
        <v>0</v>
      </c>
      <c r="G1026" s="3">
        <f t="shared" si="38"/>
        <v>1984.7627200000002</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102649.19</v>
      </c>
      <c r="D1027" s="2">
        <f>BILANCA!E22</f>
        <v>105214.98</v>
      </c>
      <c r="E1027" s="2">
        <v>0</v>
      </c>
      <c r="F1027" s="2">
        <v>0</v>
      </c>
      <c r="G1027" s="3">
        <f t="shared" si="38"/>
        <v>5322.34555</v>
      </c>
      <c r="H1027" s="3">
        <f t="shared" si="35"/>
        <v>0.21000000000640284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26372.02</v>
      </c>
      <c r="D1030" s="2">
        <f>BILANCA!E25</f>
        <v>26372.02</v>
      </c>
      <c r="E1030" s="2">
        <v>0</v>
      </c>
      <c r="F1030" s="2">
        <v>0</v>
      </c>
      <c r="G1030" s="3">
        <f t="shared" si="38"/>
        <v>1582.3212000000003</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153218.44</v>
      </c>
      <c r="D1031" s="2">
        <f>BILANCA!E26</f>
        <v>170582.39</v>
      </c>
      <c r="E1031" s="2">
        <v>0</v>
      </c>
      <c r="F1031" s="2">
        <v>0</v>
      </c>
      <c r="G1031" s="3">
        <f t="shared" si="38"/>
        <v>10382.047620000001</v>
      </c>
      <c r="H1031" s="3">
        <f t="shared" si="35"/>
        <v>0.83000000001629815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338874.37</v>
      </c>
      <c r="D1033" s="2">
        <f>BILANCA!E28</f>
        <v>392207.34</v>
      </c>
      <c r="E1033" s="2">
        <v>0</v>
      </c>
      <c r="F1033" s="2">
        <v>0</v>
      </c>
      <c r="G1033" s="3">
        <f t="shared" si="38"/>
        <v>25835.648150000001</v>
      </c>
      <c r="H1033" s="3">
        <f t="shared" si="35"/>
        <v>0.71000000002095476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81570.62</v>
      </c>
      <c r="D1035" s="2">
        <f>BILANCA!E30</f>
        <v>81570.62</v>
      </c>
      <c r="E1035" s="2">
        <v>0</v>
      </c>
      <c r="F1035" s="2">
        <v>0</v>
      </c>
      <c r="G1035" s="3">
        <f t="shared" si="38"/>
        <v>6117.7965000000004</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81570.62</v>
      </c>
      <c r="D1039" s="2">
        <f>BILANCA!E34</f>
        <v>81570.62</v>
      </c>
      <c r="E1039" s="2">
        <v>0</v>
      </c>
      <c r="F1039" s="2">
        <v>0</v>
      </c>
      <c r="G1039" s="3">
        <f t="shared" si="38"/>
        <v>7096.6439399999999</v>
      </c>
      <c r="H1039" s="3">
        <f t="shared" si="35"/>
        <v>0.76000000000931323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535.29999999999995</v>
      </c>
      <c r="D1041" s="2">
        <f>BILANCA!E36</f>
        <v>535.29999999999995</v>
      </c>
      <c r="E1041" s="2">
        <v>0</v>
      </c>
      <c r="F1041" s="2">
        <v>0</v>
      </c>
      <c r="G1041" s="3">
        <f t="shared" si="38"/>
        <v>49.782899999999991</v>
      </c>
      <c r="H1041" s="3">
        <f t="shared" si="35"/>
        <v>0.59999999999990905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535.29999999999995</v>
      </c>
      <c r="D1045" s="2">
        <f>BILANCA!E40</f>
        <v>535.29999999999995</v>
      </c>
      <c r="E1045" s="2">
        <v>0</v>
      </c>
      <c r="F1045" s="2">
        <v>0</v>
      </c>
      <c r="G1045" s="3">
        <f t="shared" si="38"/>
        <v>56.206500000000005</v>
      </c>
      <c r="H1045" s="3">
        <f t="shared" si="35"/>
        <v>0.59999999999990905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8425.85</v>
      </c>
      <c r="D1046" s="2">
        <f>BILANCA!E41</f>
        <v>6738.8200000000006</v>
      </c>
      <c r="E1046" s="2">
        <v>0</v>
      </c>
      <c r="F1046" s="2">
        <v>0</v>
      </c>
      <c r="G1046" s="3">
        <f t="shared" si="38"/>
        <v>788.52564000000007</v>
      </c>
      <c r="H1046" s="3">
        <f t="shared" si="35"/>
        <v>0.32999999999901775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12848.76</v>
      </c>
      <c r="D1047" s="2">
        <f>BILANCA!E42</f>
        <v>12848.76</v>
      </c>
      <c r="E1047" s="2">
        <v>0</v>
      </c>
      <c r="F1047" s="2">
        <v>0</v>
      </c>
      <c r="G1047" s="3">
        <f t="shared" si="38"/>
        <v>1426.21236</v>
      </c>
      <c r="H1047" s="3">
        <f t="shared" si="35"/>
        <v>0.47999999999956344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4422.91</v>
      </c>
      <c r="D1049" s="2">
        <f>BILANCA!E44</f>
        <v>6109.94</v>
      </c>
      <c r="E1049" s="2">
        <v>0</v>
      </c>
      <c r="F1049" s="2">
        <v>0</v>
      </c>
      <c r="G1049" s="3">
        <f t="shared" si="38"/>
        <v>649.06880999999998</v>
      </c>
      <c r="H1049" s="3">
        <f t="shared" si="35"/>
        <v>0.1500000000005457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40316.749999999884</v>
      </c>
      <c r="D1050" s="2">
        <f>BILANCA!E45</f>
        <v>123921.5199999999</v>
      </c>
      <c r="E1050" s="2">
        <v>0</v>
      </c>
      <c r="F1050" s="2">
        <v>0</v>
      </c>
      <c r="G1050" s="3">
        <f t="shared" si="38"/>
        <v>11526.391599999986</v>
      </c>
      <c r="H1050" s="3">
        <f t="shared" si="35"/>
        <v>0.73000000021420419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6377.46</v>
      </c>
      <c r="D1052" s="2">
        <f>BILANCA!E47</f>
        <v>6377.46</v>
      </c>
      <c r="E1052" s="2">
        <v>0</v>
      </c>
      <c r="F1052" s="2">
        <v>0</v>
      </c>
      <c r="G1052" s="3">
        <f t="shared" si="38"/>
        <v>803.55996000000005</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948896.69</v>
      </c>
      <c r="D1054" s="2">
        <f>BILANCA!E49</f>
        <v>1075276.68</v>
      </c>
      <c r="E1054" s="2">
        <v>0</v>
      </c>
      <c r="F1054" s="2">
        <v>0</v>
      </c>
      <c r="G1054" s="3">
        <f t="shared" si="38"/>
        <v>136375.80219999998</v>
      </c>
      <c r="H1054" s="3">
        <f t="shared" si="35"/>
        <v>0.63000000012107193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914957.4</v>
      </c>
      <c r="D1055" s="2">
        <f>BILANCA!E50</f>
        <v>957732.62</v>
      </c>
      <c r="E1055" s="2">
        <v>0</v>
      </c>
      <c r="F1055" s="2">
        <v>0</v>
      </c>
      <c r="G1055" s="3">
        <f t="shared" si="38"/>
        <v>127369.01879999999</v>
      </c>
      <c r="H1055" s="3">
        <f t="shared" si="35"/>
        <v>0.78000000002793968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21074.49</v>
      </c>
      <c r="D1059" s="2">
        <f>BILANCA!E54</f>
        <v>23757.040000000001</v>
      </c>
      <c r="E1059" s="2">
        <v>0</v>
      </c>
      <c r="F1059" s="2">
        <v>0</v>
      </c>
      <c r="G1059" s="3">
        <f t="shared" si="38"/>
        <v>3360.8399300000001</v>
      </c>
      <c r="H1059" s="3">
        <f t="shared" si="35"/>
        <v>0.53000000000247383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21074.49</v>
      </c>
      <c r="D1060" s="2">
        <f>BILANCA!E55</f>
        <v>23757.040000000001</v>
      </c>
      <c r="E1060" s="2">
        <v>0</v>
      </c>
      <c r="F1060" s="2">
        <v>0</v>
      </c>
      <c r="G1060" s="3">
        <f t="shared" si="38"/>
        <v>3429.4285</v>
      </c>
      <c r="H1060" s="3">
        <f t="shared" si="35"/>
        <v>0.53000000000247383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540135.26</v>
      </c>
      <c r="D1074" s="2">
        <f>BILANCA!E69</f>
        <v>512768.68000000005</v>
      </c>
      <c r="E1074" s="2">
        <v>0</v>
      </c>
      <c r="F1074" s="2">
        <v>0</v>
      </c>
      <c r="G1074" s="3">
        <f t="shared" si="38"/>
        <v>100203.04768</v>
      </c>
      <c r="H1074" s="3">
        <f t="shared" si="35"/>
        <v>0.57999999995809048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147327.93</v>
      </c>
      <c r="D1075" s="2">
        <f>BILANCA!E70</f>
        <v>126245.87999999999</v>
      </c>
      <c r="E1075" s="2">
        <v>0</v>
      </c>
      <c r="F1075" s="2">
        <v>0</v>
      </c>
      <c r="G1075" s="3">
        <f t="shared" si="38"/>
        <v>25988.279849999999</v>
      </c>
      <c r="H1075" s="3">
        <f t="shared" si="35"/>
        <v>0.19000000001688022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147281.63999999998</v>
      </c>
      <c r="D1076" s="2">
        <f>BILANCA!E71</f>
        <v>126199.59</v>
      </c>
      <c r="E1076" s="2">
        <v>0</v>
      </c>
      <c r="F1076" s="2">
        <v>0</v>
      </c>
      <c r="G1076" s="3">
        <f t="shared" si="38"/>
        <v>26378.934119999998</v>
      </c>
      <c r="H1076" s="3">
        <f t="shared" si="35"/>
        <v>0.77000000001862645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6361.83</v>
      </c>
      <c r="D1077" s="2">
        <f>BILANCA!E72</f>
        <v>511.84</v>
      </c>
      <c r="E1077" s="2">
        <v>0</v>
      </c>
      <c r="F1077" s="2">
        <v>0</v>
      </c>
      <c r="G1077" s="3">
        <f t="shared" si="38"/>
        <v>494.82917000000003</v>
      </c>
      <c r="H1077" s="3">
        <f t="shared" si="35"/>
        <v>0.33000000000009777</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140919.81</v>
      </c>
      <c r="D1078" s="2">
        <f>BILANCA!E73</f>
        <v>125687.75</v>
      </c>
      <c r="E1078" s="2">
        <v>0</v>
      </c>
      <c r="F1078" s="2">
        <v>0</v>
      </c>
      <c r="G1078" s="3">
        <f t="shared" si="38"/>
        <v>26676.08108</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46.29</v>
      </c>
      <c r="D1085" s="2">
        <f>BILANCA!E80</f>
        <v>46.29</v>
      </c>
      <c r="E1085" s="2">
        <v>0</v>
      </c>
      <c r="F1085" s="2">
        <v>0</v>
      </c>
      <c r="G1085" s="3">
        <f t="shared" si="38"/>
        <v>10.415249999999999</v>
      </c>
      <c r="H1085" s="3">
        <f t="shared" si="35"/>
        <v>0.57999999999999829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1633.16</v>
      </c>
      <c r="D1087" s="2">
        <f>BILANCA!E82</f>
        <v>3897.5</v>
      </c>
      <c r="E1087" s="2">
        <v>0</v>
      </c>
      <c r="F1087" s="2">
        <v>0</v>
      </c>
      <c r="G1087" s="3">
        <f t="shared" si="38"/>
        <v>725.96832000000006</v>
      </c>
      <c r="H1087" s="3">
        <f t="shared" si="35"/>
        <v>0.66000000000008185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0.13</v>
      </c>
      <c r="D1089" s="2">
        <f>BILANCA!E84</f>
        <v>0.13</v>
      </c>
      <c r="E1089" s="2">
        <v>0</v>
      </c>
      <c r="F1089" s="2">
        <v>0</v>
      </c>
      <c r="G1089" s="3">
        <f t="shared" si="38"/>
        <v>3.0809999999999997E-2</v>
      </c>
      <c r="H1089" s="3">
        <f t="shared" si="35"/>
        <v>0.26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9.8699999999999992</v>
      </c>
      <c r="D1090" s="2">
        <f>BILANCA!E85</f>
        <v>9.8699999999999992</v>
      </c>
      <c r="E1090" s="2">
        <v>0</v>
      </c>
      <c r="F1090" s="2">
        <v>0</v>
      </c>
      <c r="G1090" s="3">
        <f t="shared" si="38"/>
        <v>2.3687999999999998</v>
      </c>
      <c r="H1090" s="3">
        <f t="shared" si="35"/>
        <v>0.26000000000000156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1623.16</v>
      </c>
      <c r="D1092" s="2">
        <f>BILANCA!E87</f>
        <v>3887.5</v>
      </c>
      <c r="E1092" s="2">
        <v>0</v>
      </c>
      <c r="F1092" s="2">
        <v>0</v>
      </c>
      <c r="G1092" s="3">
        <f t="shared" si="38"/>
        <v>770.64912000000004</v>
      </c>
      <c r="H1092" s="3">
        <f t="shared" si="35"/>
        <v>0.66000000000008185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287159.07</v>
      </c>
      <c r="D1140" s="2">
        <f>BILANCA!E135</f>
        <v>287159.07</v>
      </c>
      <c r="E1140" s="2">
        <v>0</v>
      </c>
      <c r="F1140" s="2">
        <v>0</v>
      </c>
      <c r="G1140" s="3">
        <f t="shared" si="38"/>
        <v>111992.0373</v>
      </c>
      <c r="H1140" s="3">
        <f t="shared" si="41"/>
        <v>0.14000000001396984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287159.07</v>
      </c>
      <c r="D1141" s="2">
        <f>BILANCA!E136</f>
        <v>287159.07</v>
      </c>
      <c r="E1141" s="2">
        <v>0</v>
      </c>
      <c r="F1141" s="2">
        <v>0</v>
      </c>
      <c r="G1141" s="3">
        <f t="shared" si="38"/>
        <v>112853.51451000001</v>
      </c>
      <c r="H1141" s="3">
        <f t="shared" si="41"/>
        <v>0.14000000001396984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287159.07</v>
      </c>
      <c r="D1145" s="2">
        <f>BILANCA!E140</f>
        <v>287159.07</v>
      </c>
      <c r="E1145" s="2">
        <v>0</v>
      </c>
      <c r="F1145" s="2">
        <v>0</v>
      </c>
      <c r="G1145" s="3">
        <f t="shared" si="38"/>
        <v>116299.42335</v>
      </c>
      <c r="H1145" s="3">
        <f t="shared" si="41"/>
        <v>0.14000000001396984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71660.350000000006</v>
      </c>
      <c r="D1152" s="2">
        <f>BILANCA!E147</f>
        <v>90389.98000000001</v>
      </c>
      <c r="E1152" s="2">
        <v>0</v>
      </c>
      <c r="F1152" s="2">
        <v>0</v>
      </c>
      <c r="G1152" s="3">
        <f t="shared" si="38"/>
        <v>35846.524019999997</v>
      </c>
      <c r="H1152" s="3">
        <f t="shared" si="41"/>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9364.19</v>
      </c>
      <c r="D1153" s="2">
        <f>BILANCA!E148</f>
        <v>4468.8900000000003</v>
      </c>
      <c r="E1153" s="2">
        <v>0</v>
      </c>
      <c r="F1153" s="2">
        <v>0</v>
      </c>
      <c r="G1153" s="3">
        <f t="shared" si="38"/>
        <v>2617.1817099999998</v>
      </c>
      <c r="H1153" s="3">
        <f t="shared" si="41"/>
        <v>0.3000000000001819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2045.1</v>
      </c>
      <c r="E1155" s="2">
        <v>0</v>
      </c>
      <c r="F1155" s="2">
        <v>0</v>
      </c>
      <c r="G1155" s="3">
        <f t="shared" si="38"/>
        <v>593.07899999999995</v>
      </c>
      <c r="H1155" s="3">
        <f t="shared" si="41"/>
        <v>9.9999999999909051E-2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2045.1</v>
      </c>
      <c r="E1158" s="2">
        <v>0</v>
      </c>
      <c r="F1158" s="2">
        <v>0</v>
      </c>
      <c r="G1158" s="3">
        <f t="shared" si="38"/>
        <v>605.3495999999999</v>
      </c>
      <c r="H1158" s="3">
        <f t="shared" si="41"/>
        <v>9.9999999999909051E-2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6468.69</v>
      </c>
      <c r="D1164" s="2">
        <f>BILANCA!E159</f>
        <v>11270.41</v>
      </c>
      <c r="E1164" s="2">
        <v>0</v>
      </c>
      <c r="F1164" s="2">
        <v>0</v>
      </c>
      <c r="G1164" s="3">
        <f t="shared" si="38"/>
        <v>4467.4645399999999</v>
      </c>
      <c r="H1164" s="3">
        <f t="shared" si="41"/>
        <v>0.72000000000025466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52660.28</v>
      </c>
      <c r="D1165" s="2">
        <f>BILANCA!E160</f>
        <v>70745.62</v>
      </c>
      <c r="E1165" s="2">
        <v>0</v>
      </c>
      <c r="F1165" s="2">
        <v>0</v>
      </c>
      <c r="G1165" s="3">
        <f t="shared" si="38"/>
        <v>30093.4856</v>
      </c>
      <c r="H1165" s="3">
        <f t="shared" si="41"/>
        <v>0.66000000000349246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3357.64</v>
      </c>
      <c r="D1166" s="2">
        <f>BILANCA!E161</f>
        <v>2923.36</v>
      </c>
      <c r="E1166" s="2">
        <v>0</v>
      </c>
      <c r="F1166" s="2">
        <v>0</v>
      </c>
      <c r="G1166" s="3">
        <f t="shared" si="38"/>
        <v>1435.8801600000002</v>
      </c>
      <c r="H1166" s="3">
        <f t="shared" si="41"/>
        <v>0.72000000000025466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190.45</v>
      </c>
      <c r="D1169" s="2">
        <f>BILANCA!E164</f>
        <v>1063.4000000000001</v>
      </c>
      <c r="E1169" s="2">
        <v>0</v>
      </c>
      <c r="F1169" s="2">
        <v>0</v>
      </c>
      <c r="G1169" s="3">
        <f t="shared" si="38"/>
        <v>368.44274999999999</v>
      </c>
      <c r="H1169" s="3">
        <f t="shared" si="41"/>
        <v>0.85000000000007958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7047.47</v>
      </c>
      <c r="D1170" s="2">
        <f>BILANCA!E165</f>
        <v>5076.25</v>
      </c>
      <c r="E1170" s="2">
        <v>0</v>
      </c>
      <c r="F1170" s="2">
        <v>0</v>
      </c>
      <c r="G1170" s="3">
        <f t="shared" si="38"/>
        <v>2751.9952000000003</v>
      </c>
      <c r="H1170" s="3">
        <f t="shared" si="41"/>
        <v>0.72000000000025466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5746.29</v>
      </c>
      <c r="D1171" s="2">
        <f>BILANCA!E166</f>
        <v>5746.29</v>
      </c>
      <c r="E1171" s="2">
        <v>0</v>
      </c>
      <c r="F1171" s="2">
        <v>0</v>
      </c>
      <c r="G1171" s="3">
        <f t="shared" si="38"/>
        <v>2775.4580700000001</v>
      </c>
      <c r="H1171" s="3">
        <f t="shared" si="41"/>
        <v>0.57999999999992724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1971.22</v>
      </c>
      <c r="D1172" s="2">
        <f>BILANCA!E167</f>
        <v>0</v>
      </c>
      <c r="E1172" s="2">
        <v>0</v>
      </c>
      <c r="F1172" s="2">
        <v>0</v>
      </c>
      <c r="G1172" s="3">
        <f t="shared" si="38"/>
        <v>319.33764000000002</v>
      </c>
      <c r="H1172" s="3">
        <f t="shared" si="41"/>
        <v>0.22000000000002728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670.04</v>
      </c>
      <c r="D1175" s="2">
        <f>BILANCA!E170</f>
        <v>670.04</v>
      </c>
      <c r="E1175" s="2">
        <v>0</v>
      </c>
      <c r="F1175" s="2">
        <v>0</v>
      </c>
      <c r="G1175" s="3">
        <f t="shared" si="38"/>
        <v>331.66980000000001</v>
      </c>
      <c r="H1175" s="3">
        <f t="shared" si="41"/>
        <v>7.999999999992724E-2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25307.279999999999</v>
      </c>
      <c r="D1176" s="2">
        <f>BILANCA!E171</f>
        <v>0</v>
      </c>
      <c r="E1176" s="2">
        <v>0</v>
      </c>
      <c r="F1176" s="2">
        <v>0</v>
      </c>
      <c r="G1176" s="3">
        <f t="shared" si="38"/>
        <v>4201.0084800000004</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25307.279999999999</v>
      </c>
      <c r="D1179" s="2">
        <f>BILANCA!E174</f>
        <v>0</v>
      </c>
      <c r="E1179" s="2">
        <v>0</v>
      </c>
      <c r="F1179" s="2">
        <v>0</v>
      </c>
      <c r="G1179" s="3">
        <f t="shared" si="38"/>
        <v>4276.9303200000004</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7439418.8399999999</v>
      </c>
      <c r="D1180" s="2">
        <f>BILANCA!E176</f>
        <v>7617832.4400000004</v>
      </c>
      <c r="E1180" s="2">
        <v>0</v>
      </c>
      <c r="F1180" s="2">
        <v>0</v>
      </c>
      <c r="G1180" s="3">
        <f t="shared" si="38"/>
        <v>3854764.2324000006</v>
      </c>
      <c r="H1180" s="3">
        <f t="shared" si="41"/>
        <v>0.60000000055879354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136373.90000000002</v>
      </c>
      <c r="D1181" s="2">
        <f>BILANCA!E177</f>
        <v>163626.33000000002</v>
      </c>
      <c r="E1181" s="2">
        <v>0</v>
      </c>
      <c r="F1181" s="2">
        <v>0</v>
      </c>
      <c r="G1181" s="3">
        <f t="shared" si="38"/>
        <v>79280.141760000013</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123775.89000000001</v>
      </c>
      <c r="D1182" s="2">
        <f>BILANCA!E178</f>
        <v>149968.28</v>
      </c>
      <c r="E1182" s="2">
        <v>0</v>
      </c>
      <c r="F1182" s="2">
        <v>0</v>
      </c>
      <c r="G1182" s="3">
        <f t="shared" si="38"/>
        <v>72878.541399999987</v>
      </c>
      <c r="H1182" s="3">
        <f t="shared" si="41"/>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48595.51</v>
      </c>
      <c r="D1183" s="2">
        <f>BILANCA!E179</f>
        <v>60273.2</v>
      </c>
      <c r="E1183" s="2">
        <v>0</v>
      </c>
      <c r="F1183" s="2">
        <v>0</v>
      </c>
      <c r="G1183" s="3">
        <f t="shared" si="38"/>
        <v>29261.550429999996</v>
      </c>
      <c r="H1183" s="3">
        <f t="shared" si="41"/>
        <v>0.68999999999505235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38681.57</v>
      </c>
      <c r="D1184" s="2">
        <f>BILANCA!E180</f>
        <v>49331.94</v>
      </c>
      <c r="E1184" s="2">
        <v>0</v>
      </c>
      <c r="F1184" s="2">
        <v>0</v>
      </c>
      <c r="G1184" s="3">
        <f t="shared" si="38"/>
        <v>23898.1083</v>
      </c>
      <c r="H1184" s="3">
        <f t="shared" si="41"/>
        <v>0.48999999999796273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174.72</v>
      </c>
      <c r="D1185" s="2">
        <f>BILANCA!E181</f>
        <v>293.63</v>
      </c>
      <c r="E1185" s="2">
        <v>0</v>
      </c>
      <c r="F1185" s="2">
        <v>0</v>
      </c>
      <c r="G1185" s="3">
        <f t="shared" si="38"/>
        <v>133.34649999999999</v>
      </c>
      <c r="H1185" s="3">
        <f t="shared" si="41"/>
        <v>0.65000000000000568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32.24</v>
      </c>
      <c r="D1187" s="2">
        <f>BILANCA!E183</f>
        <v>32.24</v>
      </c>
      <c r="E1187" s="2">
        <v>0</v>
      </c>
      <c r="F1187" s="2">
        <v>0</v>
      </c>
      <c r="G1187" s="3">
        <f t="shared" si="38"/>
        <v>17.119440000000001</v>
      </c>
      <c r="H1187" s="3">
        <f t="shared" si="41"/>
        <v>0.48000000000000398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142.47999999999999</v>
      </c>
      <c r="D1188" s="2">
        <f>BILANCA!E184</f>
        <v>261.39</v>
      </c>
      <c r="E1188" s="2">
        <v>0</v>
      </c>
      <c r="F1188" s="2">
        <v>0</v>
      </c>
      <c r="G1188" s="3">
        <f t="shared" si="38"/>
        <v>118.41627999999999</v>
      </c>
      <c r="H1188" s="3">
        <f t="shared" si="41"/>
        <v>0.86999999999997613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678.69</v>
      </c>
      <c r="D1198" s="2">
        <f>BILANCA!E194</f>
        <v>522.64</v>
      </c>
      <c r="E1198" s="2">
        <v>0</v>
      </c>
      <c r="F1198" s="2">
        <v>0</v>
      </c>
      <c r="G1198" s="3">
        <f t="shared" si="38"/>
        <v>324.10636</v>
      </c>
      <c r="H1198" s="3">
        <f t="shared" si="41"/>
        <v>0.66999999999995907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41.49</v>
      </c>
      <c r="D1199" s="2">
        <f>BILANCA!E195</f>
        <v>41.49</v>
      </c>
      <c r="E1199" s="2">
        <v>0</v>
      </c>
      <c r="F1199" s="2">
        <v>0</v>
      </c>
      <c r="G1199" s="3">
        <f t="shared" si="38"/>
        <v>23.524830000000001</v>
      </c>
      <c r="H1199" s="3">
        <f t="shared" si="41"/>
        <v>0.98000000000000398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35603.910000000003</v>
      </c>
      <c r="D1200" s="2">
        <f>BILANCA!E196</f>
        <v>39505.379999999997</v>
      </c>
      <c r="E1200" s="2">
        <v>0</v>
      </c>
      <c r="F1200" s="2">
        <v>0</v>
      </c>
      <c r="G1200" s="3">
        <f t="shared" si="38"/>
        <v>21776.7873</v>
      </c>
      <c r="H1200" s="3">
        <f t="shared" si="41"/>
        <v>0.4699999999938882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12598.01</v>
      </c>
      <c r="D1201" s="2">
        <f>BILANCA!E197</f>
        <v>10873.01</v>
      </c>
      <c r="E1201" s="2">
        <v>0</v>
      </c>
      <c r="F1201" s="2">
        <v>0</v>
      </c>
      <c r="G1201" s="3">
        <f t="shared" si="38"/>
        <v>6559.7097300000005</v>
      </c>
      <c r="H1201" s="3">
        <f t="shared" si="41"/>
        <v>2.0000000000436557E-2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12598.01</v>
      </c>
      <c r="D1202" s="2">
        <f>BILANCA!E198</f>
        <v>10120.42</v>
      </c>
      <c r="E1202" s="2">
        <v>0</v>
      </c>
      <c r="F1202" s="2">
        <v>0</v>
      </c>
      <c r="G1202" s="3">
        <f t="shared" ref="G1202:G1206" si="44">B1202/1000*C1202+B1202/500*D1202</f>
        <v>6305.0591999999997</v>
      </c>
      <c r="H1202" s="3">
        <f t="shared" ref="H1202:H1206" si="45">ABS(C1202-ROUND(C1202,0))+ABS(D1202-ROUND(D1202,0))</f>
        <v>0.43000000000029104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752.59</v>
      </c>
      <c r="E1203" s="2">
        <v>0</v>
      </c>
      <c r="F1203" s="2">
        <v>0</v>
      </c>
      <c r="G1203" s="3">
        <f t="shared" si="44"/>
        <v>290.49974000000003</v>
      </c>
      <c r="H1203" s="3">
        <f t="shared" si="45"/>
        <v>0.40999999999996817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2785.04</v>
      </c>
      <c r="E1251" s="2">
        <v>0</v>
      </c>
      <c r="F1251" s="2">
        <v>0</v>
      </c>
      <c r="G1251" s="3">
        <f>B1251/1000*C1251+B1251/500*D1251</f>
        <v>1342.3892799999999</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7303044.9399999995</v>
      </c>
      <c r="D1255" s="2">
        <f>BILANCA!E251</f>
        <v>7454206.1100000003</v>
      </c>
      <c r="E1255" s="2">
        <v>0</v>
      </c>
      <c r="F1255" s="2">
        <v>0</v>
      </c>
      <c r="G1255" s="3">
        <f t="shared" si="38"/>
        <v>5441807.0042000003</v>
      </c>
      <c r="H1255" s="3">
        <f t="shared" si="41"/>
        <v>0.17000000085681677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7186442.6499999994</v>
      </c>
      <c r="D1256" s="2">
        <f>BILANCA!E252</f>
        <v>7392222.8300000001</v>
      </c>
      <c r="E1256" s="2">
        <v>0</v>
      </c>
      <c r="F1256" s="2">
        <v>0</v>
      </c>
      <c r="G1256" s="3">
        <f t="shared" si="38"/>
        <v>5404838.5242600003</v>
      </c>
      <c r="H1256" s="3">
        <f t="shared" si="41"/>
        <v>0.52000000048428774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7190241.0099999998</v>
      </c>
      <c r="D1257" s="2">
        <f>BILANCA!E253</f>
        <v>7392222.8300000001</v>
      </c>
      <c r="E1257" s="2">
        <v>0</v>
      </c>
      <c r="F1257" s="2">
        <v>0</v>
      </c>
      <c r="G1257" s="3">
        <f t="shared" si="38"/>
        <v>5427747.6074899994</v>
      </c>
      <c r="H1257" s="3">
        <f t="shared" si="41"/>
        <v>0.17999999970197678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3798.36</v>
      </c>
      <c r="D1258" s="2">
        <f>BILANCA!E254</f>
        <v>0</v>
      </c>
      <c r="E1258" s="2">
        <v>0</v>
      </c>
      <c r="F1258" s="2">
        <v>0</v>
      </c>
      <c r="G1258" s="3">
        <f t="shared" si="38"/>
        <v>941.99328000000003</v>
      </c>
      <c r="H1258" s="3">
        <f t="shared" si="41"/>
        <v>0.36000000000012733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37894.449999999953</v>
      </c>
      <c r="D1259" s="2">
        <f>BILANCA!E255</f>
        <v>-33482.969999999972</v>
      </c>
      <c r="E1259" s="2">
        <v>0</v>
      </c>
      <c r="F1259" s="2">
        <v>0</v>
      </c>
      <c r="G1259" s="3">
        <f t="shared" si="38"/>
        <v>-7238.8010099999992</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1823385.06</v>
      </c>
      <c r="D1260" s="2">
        <f>BILANCA!E256</f>
        <v>1890546.79</v>
      </c>
      <c r="E1260" s="2">
        <v>0</v>
      </c>
      <c r="F1260" s="2">
        <v>0</v>
      </c>
      <c r="G1260" s="3">
        <f t="shared" si="38"/>
        <v>1401119.6600000001</v>
      </c>
      <c r="H1260" s="3">
        <f t="shared" si="41"/>
        <v>0.27000000001862645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1823385.06</v>
      </c>
      <c r="D1261" s="2">
        <f>BILANCA!E257</f>
        <v>1890546.79</v>
      </c>
      <c r="E1261" s="2">
        <v>0</v>
      </c>
      <c r="F1261" s="2">
        <v>0</v>
      </c>
      <c r="G1261" s="3">
        <f t="shared" si="38"/>
        <v>1406724.13864</v>
      </c>
      <c r="H1261" s="3">
        <f t="shared" si="41"/>
        <v>0.27000000001862645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1785490.61</v>
      </c>
      <c r="D1264" s="2">
        <f>BILANCA!E260</f>
        <v>1924029.76</v>
      </c>
      <c r="E1264" s="2">
        <v>0</v>
      </c>
      <c r="F1264" s="2">
        <v>0</v>
      </c>
      <c r="G1264" s="3">
        <f t="shared" si="38"/>
        <v>1430921.7330200002</v>
      </c>
      <c r="H1264" s="3">
        <f t="shared" si="41"/>
        <v>0.62999999988824129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1783831.57</v>
      </c>
      <c r="D1266" s="2">
        <f>BILANCA!E262</f>
        <v>1922370.72</v>
      </c>
      <c r="E1266" s="2">
        <v>0</v>
      </c>
      <c r="F1266" s="2">
        <v>0</v>
      </c>
      <c r="G1266" s="3">
        <f t="shared" si="38"/>
        <v>1440914.69056</v>
      </c>
      <c r="H1266" s="3">
        <f t="shared" si="41"/>
        <v>0.7099999999627471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1659.04</v>
      </c>
      <c r="D1267" s="2">
        <f>BILANCA!E263</f>
        <v>1659.04</v>
      </c>
      <c r="E1267" s="2">
        <v>0</v>
      </c>
      <c r="F1267" s="2">
        <v>0</v>
      </c>
      <c r="G1267" s="3">
        <f t="shared" si="38"/>
        <v>1279.1198400000001</v>
      </c>
      <c r="H1267" s="3">
        <f t="shared" si="41"/>
        <v>7.999999999992724E-2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71660.37</v>
      </c>
      <c r="D1278" s="2">
        <f>BILANCA!E274</f>
        <v>90390</v>
      </c>
      <c r="E1278" s="2">
        <v>0</v>
      </c>
      <c r="F1278" s="2">
        <v>0</v>
      </c>
      <c r="G1278" s="3">
        <f t="shared" si="38"/>
        <v>67654.019159999996</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59413.32</v>
      </c>
      <c r="D1279" s="2">
        <f>BILANCA!E275</f>
        <v>3595.94</v>
      </c>
      <c r="E1279" s="2">
        <v>0</v>
      </c>
      <c r="F1279" s="2">
        <v>0</v>
      </c>
      <c r="G1279" s="3">
        <f t="shared" ref="G1279:G1294" si="48">B1279/1000*C1279+B1279/500*D1279</f>
        <v>17916.7988</v>
      </c>
      <c r="H1279" s="3">
        <f t="shared" ref="H1279:H1294" si="49">ABS(C1279-ROUND(C1279,0))+ABS(D1279-ROUND(D1279,0))</f>
        <v>0.37999999999965439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2045.1</v>
      </c>
      <c r="E1281" s="2">
        <v>0</v>
      </c>
      <c r="F1281" s="2">
        <v>0</v>
      </c>
      <c r="G1281" s="3">
        <f t="shared" si="48"/>
        <v>1108.4442000000001</v>
      </c>
      <c r="H1281" s="3">
        <f t="shared" si="49"/>
        <v>9.9999999999909051E-2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2045.1</v>
      </c>
      <c r="E1284" s="2">
        <v>0</v>
      </c>
      <c r="F1284" s="2">
        <v>0</v>
      </c>
      <c r="G1284" s="3">
        <f t="shared" si="48"/>
        <v>1120.7148</v>
      </c>
      <c r="H1284" s="3">
        <f t="shared" si="49"/>
        <v>9.9999999999909051E-2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11186.16</v>
      </c>
      <c r="E1290" s="2">
        <v>0</v>
      </c>
      <c r="F1290" s="2">
        <v>0</v>
      </c>
      <c r="G1290" s="3">
        <f t="shared" si="48"/>
        <v>6264.2496000000001</v>
      </c>
      <c r="H1290" s="3">
        <f t="shared" si="49"/>
        <v>0.15999999999985448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12247.05</v>
      </c>
      <c r="D1291" s="2">
        <f>BILANCA!E287</f>
        <v>70639.44</v>
      </c>
      <c r="E1291" s="2">
        <v>0</v>
      </c>
      <c r="F1291" s="2">
        <v>0</v>
      </c>
      <c r="G1291" s="3">
        <f t="shared" si="48"/>
        <v>43140.786330000003</v>
      </c>
      <c r="H1291" s="3">
        <f t="shared" si="49"/>
        <v>0.49000000000160071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2923.36</v>
      </c>
      <c r="E1292" s="2">
        <v>0</v>
      </c>
      <c r="F1292" s="2">
        <v>0</v>
      </c>
      <c r="G1292" s="3">
        <f t="shared" si="48"/>
        <v>1648.77504</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7047.47</v>
      </c>
      <c r="D1295" s="2">
        <f>BILANCA!E291</f>
        <v>5076.25</v>
      </c>
      <c r="E1295" s="2">
        <v>0</v>
      </c>
      <c r="F1295" s="2">
        <v>0</v>
      </c>
      <c r="G1295" s="3">
        <f t="shared" si="38"/>
        <v>4901.9914499999995</v>
      </c>
      <c r="H1295" s="3">
        <f t="shared" si="41"/>
        <v>0.72000000000025466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7047.47</v>
      </c>
      <c r="D1296" s="2">
        <f>BILANCA!E292</f>
        <v>5076.25</v>
      </c>
      <c r="E1296" s="2">
        <v>0</v>
      </c>
      <c r="F1296" s="2">
        <v>0</v>
      </c>
      <c r="G1296" s="3">
        <f t="shared" ref="G1296:G1299" si="50">B1296/1000*C1296+B1296/500*D1296</f>
        <v>4919.1914199999992</v>
      </c>
      <c r="H1296" s="3">
        <f t="shared" ref="H1296:H1299" si="51">ABS(C1296-ROUND(C1296,0))+ABS(D1296-ROUND(D1296,0))</f>
        <v>0.72000000000025466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194406.42</v>
      </c>
      <c r="D1301" s="2">
        <f>BILANCA!E297</f>
        <v>585894.23</v>
      </c>
      <c r="E1301" s="2">
        <v>0</v>
      </c>
      <c r="F1301" s="2">
        <v>0</v>
      </c>
      <c r="G1301" s="3">
        <f t="shared" si="38"/>
        <v>397562.71007999999</v>
      </c>
      <c r="H1301" s="3">
        <f t="shared" si="41"/>
        <v>0.64999999999417923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194406.42</v>
      </c>
      <c r="D1302" s="2">
        <f>BILANCA!E298</f>
        <v>585894.23</v>
      </c>
      <c r="E1302" s="2">
        <v>0</v>
      </c>
      <c r="F1302" s="2">
        <v>0</v>
      </c>
      <c r="G1302" s="3">
        <f t="shared" si="38"/>
        <v>398928.90495999996</v>
      </c>
      <c r="H1302" s="3">
        <f t="shared" si="41"/>
        <v>0.64999999999417923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59603.75</v>
      </c>
      <c r="D1305" s="2">
        <f>BILANCA!E302</f>
        <v>86884.96</v>
      </c>
      <c r="E1305" s="2">
        <v>0</v>
      </c>
      <c r="F1305" s="2">
        <v>0</v>
      </c>
      <c r="G1305" s="3">
        <f t="shared" si="38"/>
        <v>68845.232650000005</v>
      </c>
      <c r="H1305" s="3">
        <f t="shared" si="41"/>
        <v>0.28999999999359716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12247.05</v>
      </c>
      <c r="D1306" s="2">
        <f>BILANCA!E303</f>
        <v>4568.42</v>
      </c>
      <c r="E1306" s="2">
        <v>0</v>
      </c>
      <c r="F1306" s="2">
        <v>0</v>
      </c>
      <c r="G1306" s="3">
        <f t="shared" si="38"/>
        <v>6329.6314399999992</v>
      </c>
      <c r="H1306" s="3">
        <f t="shared" si="41"/>
        <v>0.46999999999934516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7717.51</v>
      </c>
      <c r="D1308" s="2">
        <f>BILANCA!E305</f>
        <v>5746.29</v>
      </c>
      <c r="E1308" s="2">
        <v>0</v>
      </c>
      <c r="F1308" s="2">
        <v>0</v>
      </c>
      <c r="G1308" s="3">
        <f t="shared" ref="G1308:G1581" si="52">B1308/1000*C1308+B1308/500*D1308</f>
        <v>5724.6068199999991</v>
      </c>
      <c r="H1308" s="3">
        <f t="shared" si="41"/>
        <v>0.77999999999974534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126.09</v>
      </c>
      <c r="D1311" s="2">
        <f>BILANCA!E308</f>
        <v>126.09</v>
      </c>
      <c r="E1311" s="2">
        <v>0</v>
      </c>
      <c r="F1311" s="2">
        <v>0</v>
      </c>
      <c r="G1311" s="3">
        <f t="shared" si="52"/>
        <v>113.85927000000001</v>
      </c>
      <c r="H1311" s="3">
        <f t="shared" si="41"/>
        <v>0.18000000000000682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1048.25</v>
      </c>
      <c r="D1312" s="2">
        <f>BILANCA!E309</f>
        <v>1882.06</v>
      </c>
      <c r="E1312" s="2">
        <v>0</v>
      </c>
      <c r="F1312" s="2">
        <v>0</v>
      </c>
      <c r="G1312" s="3">
        <f t="shared" si="52"/>
        <v>1453.33574</v>
      </c>
      <c r="H1312" s="3">
        <f t="shared" si="41"/>
        <v>0.30999999999994543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448.82</v>
      </c>
      <c r="D1314" s="2">
        <f>BILANCA!E311</f>
        <v>1879.35</v>
      </c>
      <c r="E1314" s="2">
        <v>0</v>
      </c>
      <c r="F1314" s="2">
        <v>0</v>
      </c>
      <c r="G1314" s="3">
        <f t="shared" si="52"/>
        <v>1279.0860799999998</v>
      </c>
      <c r="H1314" s="3">
        <f t="shared" si="41"/>
        <v>0.52999999999991587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65745.460000000006</v>
      </c>
      <c r="D1339" s="2">
        <f>BILANCA!E336</f>
        <v>37622.120000000003</v>
      </c>
      <c r="E1339" s="2">
        <v>0</v>
      </c>
      <c r="F1339" s="2">
        <v>0</v>
      </c>
      <c r="G1339" s="3">
        <f t="shared" si="52"/>
        <v>46385.611300000004</v>
      </c>
      <c r="H1339" s="3">
        <f t="shared" si="41"/>
        <v>0.58000000000902219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58030.43</v>
      </c>
      <c r="D1340" s="2">
        <f>BILANCA!E337</f>
        <v>112346.16</v>
      </c>
      <c r="E1340" s="2">
        <v>0</v>
      </c>
      <c r="F1340" s="2">
        <v>0</v>
      </c>
      <c r="G1340" s="3">
        <f t="shared" si="52"/>
        <v>93298.507500000007</v>
      </c>
      <c r="H1340" s="3">
        <f t="shared" si="41"/>
        <v>0.5900000000037835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1748.01</v>
      </c>
      <c r="E1341" s="2">
        <v>0</v>
      </c>
      <c r="F1341" s="2">
        <v>0</v>
      </c>
      <c r="G1341" s="3">
        <f t="shared" si="52"/>
        <v>1157.18262</v>
      </c>
      <c r="H1341" s="3">
        <f t="shared" si="41"/>
        <v>9.9999999999909051E-3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12598.01</v>
      </c>
      <c r="D1342" s="2">
        <f>BILANCA!E339</f>
        <v>9125</v>
      </c>
      <c r="E1342" s="2">
        <v>0</v>
      </c>
      <c r="F1342" s="2">
        <v>0</v>
      </c>
      <c r="G1342" s="3">
        <f t="shared" si="52"/>
        <v>10241.53932</v>
      </c>
      <c r="H1342" s="3">
        <f t="shared" si="41"/>
        <v>1.0000000000218279E-2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2785.04</v>
      </c>
      <c r="E1371" s="2">
        <v>0</v>
      </c>
      <c r="F1371" s="2">
        <v>0</v>
      </c>
      <c r="G1371" s="3">
        <f t="shared" si="57"/>
        <v>2010.7988799999998</v>
      </c>
      <c r="H1371" s="3">
        <f t="shared" si="58"/>
        <v>3.999999999996362E-2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194406.42</v>
      </c>
      <c r="D1394" s="2">
        <f>BILANCA!E391</f>
        <v>585894.23</v>
      </c>
      <c r="E1394" s="2">
        <v>0</v>
      </c>
      <c r="F1394" s="2">
        <v>0</v>
      </c>
      <c r="G1394" s="3">
        <f t="shared" si="61"/>
        <v>524618.83392</v>
      </c>
      <c r="H1394" s="3">
        <f t="shared" si="62"/>
        <v>0.64999999999417923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536740.57999999996</v>
      </c>
      <c r="D1401" s="7">
        <f>'RAS-funkcijski'!E5</f>
        <v>777400.72</v>
      </c>
      <c r="E1401" s="7">
        <v>0</v>
      </c>
      <c r="F1401" s="7">
        <v>0</v>
      </c>
      <c r="G1401" s="8">
        <f t="shared" si="52"/>
        <v>2091.5420199999999</v>
      </c>
      <c r="H1401" s="8">
        <f t="shared" si="41"/>
        <v>0.70000000006984919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536740.57999999996</v>
      </c>
      <c r="D1402" s="2">
        <f>'RAS-funkcijski'!E6</f>
        <v>777400.72</v>
      </c>
      <c r="E1402" s="2">
        <v>0</v>
      </c>
      <c r="F1402" s="2">
        <v>0</v>
      </c>
      <c r="G1402" s="3">
        <f t="shared" si="52"/>
        <v>4183.0840399999997</v>
      </c>
      <c r="H1402" s="3">
        <f t="shared" si="41"/>
        <v>0.70000000006984919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536740.57999999996</v>
      </c>
      <c r="D1403" s="2">
        <f>'RAS-funkcijski'!E7</f>
        <v>777400.72</v>
      </c>
      <c r="E1403" s="2">
        <v>0</v>
      </c>
      <c r="F1403" s="2">
        <v>0</v>
      </c>
      <c r="G1403" s="3">
        <f t="shared" si="52"/>
        <v>6274.6260599999996</v>
      </c>
      <c r="H1403" s="3">
        <f t="shared" si="41"/>
        <v>0.70000000006984919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22600</v>
      </c>
      <c r="D1424" s="2">
        <f>'RAS-funkcijski'!E28</f>
        <v>0</v>
      </c>
      <c r="E1424" s="2">
        <v>0</v>
      </c>
      <c r="F1424" s="2">
        <v>0</v>
      </c>
      <c r="G1424" s="3">
        <f t="shared" si="52"/>
        <v>542.4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22600</v>
      </c>
      <c r="D1426" s="2">
        <f>'RAS-funkcijski'!E30</f>
        <v>0</v>
      </c>
      <c r="E1426" s="2">
        <v>0</v>
      </c>
      <c r="F1426" s="2">
        <v>0</v>
      </c>
      <c r="G1426" s="3">
        <f t="shared" si="52"/>
        <v>587.6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797916.28</v>
      </c>
      <c r="D1431" s="2">
        <f>'RAS-funkcijski'!E35</f>
        <v>630317.89</v>
      </c>
      <c r="E1431" s="2">
        <v>0</v>
      </c>
      <c r="F1431" s="2">
        <v>0</v>
      </c>
      <c r="G1431" s="3">
        <f t="shared" si="52"/>
        <v>63815.113859999998</v>
      </c>
      <c r="H1431" s="3">
        <f t="shared" si="41"/>
        <v>0.39000000001396984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797916.28</v>
      </c>
      <c r="D1470" s="2">
        <f>'RAS-funkcijski'!E74</f>
        <v>630317.89</v>
      </c>
      <c r="E1470" s="2">
        <v>0</v>
      </c>
      <c r="F1470" s="2">
        <v>0</v>
      </c>
      <c r="G1470" s="3">
        <f t="shared" si="52"/>
        <v>144098.64420000004</v>
      </c>
      <c r="H1470" s="3">
        <f t="shared" si="63"/>
        <v>0.39000000001396984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49907.68</v>
      </c>
      <c r="E1471" s="2">
        <v>0</v>
      </c>
      <c r="F1471" s="2">
        <v>0</v>
      </c>
      <c r="G1471" s="3">
        <f t="shared" si="52"/>
        <v>7086.8905599999998</v>
      </c>
      <c r="H1471" s="3">
        <f t="shared" si="63"/>
        <v>0.31999999999970896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49907.68</v>
      </c>
      <c r="E1472" s="2">
        <v>0</v>
      </c>
      <c r="F1472" s="2">
        <v>0</v>
      </c>
      <c r="G1472" s="3">
        <f t="shared" si="52"/>
        <v>7186.7059199999994</v>
      </c>
      <c r="H1472" s="3">
        <f t="shared" si="63"/>
        <v>0.31999999999970896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28685.77</v>
      </c>
      <c r="D1478" s="2">
        <f>'RAS-funkcijski'!E82</f>
        <v>88724.73</v>
      </c>
      <c r="E1478" s="2">
        <v>0</v>
      </c>
      <c r="F1478" s="2">
        <v>0</v>
      </c>
      <c r="G1478" s="3">
        <f t="shared" si="52"/>
        <v>16078.547939999999</v>
      </c>
      <c r="H1478" s="3">
        <f t="shared" si="63"/>
        <v>0.50000000000363798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28685.77</v>
      </c>
      <c r="D1484" s="2">
        <f>'RAS-funkcijski'!E88</f>
        <v>88724.73</v>
      </c>
      <c r="E1484" s="2">
        <v>0</v>
      </c>
      <c r="F1484" s="2">
        <v>0</v>
      </c>
      <c r="G1484" s="3">
        <f t="shared" si="52"/>
        <v>17315.359320000003</v>
      </c>
      <c r="H1484" s="3">
        <f t="shared" si="63"/>
        <v>0.50000000000363798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43037.07</v>
      </c>
      <c r="D1503" s="2">
        <f>'RAS-funkcijski'!E107</f>
        <v>53470.84</v>
      </c>
      <c r="E1503" s="2">
        <v>0</v>
      </c>
      <c r="F1503" s="2">
        <v>0</v>
      </c>
      <c r="G1503" s="3">
        <f t="shared" si="52"/>
        <v>15447.811249999999</v>
      </c>
      <c r="H1503" s="3">
        <f t="shared" si="63"/>
        <v>0.23000000000320142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43037.07</v>
      </c>
      <c r="D1509" s="2">
        <f>'RAS-funkcijski'!E113</f>
        <v>53470.84</v>
      </c>
      <c r="E1509" s="2">
        <v>0</v>
      </c>
      <c r="F1509" s="2">
        <v>0</v>
      </c>
      <c r="G1509" s="3">
        <f t="shared" si="52"/>
        <v>16347.683749999998</v>
      </c>
      <c r="H1509" s="3">
        <f t="shared" si="63"/>
        <v>0.23000000000320142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201249.09</v>
      </c>
      <c r="D1510" s="2">
        <f>'RAS-funkcijski'!E114</f>
        <v>529237.76000000001</v>
      </c>
      <c r="E1510" s="2">
        <v>0</v>
      </c>
      <c r="F1510" s="2">
        <v>0</v>
      </c>
      <c r="G1510" s="3">
        <f t="shared" si="52"/>
        <v>138569.7071</v>
      </c>
      <c r="H1510" s="3">
        <f t="shared" si="63"/>
        <v>0.32999999998719431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201249.09</v>
      </c>
      <c r="D1511" s="2">
        <f>'RAS-funkcijski'!E115</f>
        <v>529237.76000000001</v>
      </c>
      <c r="E1511" s="2">
        <v>0</v>
      </c>
      <c r="F1511" s="2">
        <v>0</v>
      </c>
      <c r="G1511" s="3">
        <f t="shared" si="52"/>
        <v>139829.43171</v>
      </c>
      <c r="H1511" s="3">
        <f t="shared" si="63"/>
        <v>0.32999999998719431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201249.09</v>
      </c>
      <c r="D1512" s="2">
        <f>'RAS-funkcijski'!E116</f>
        <v>529237.76000000001</v>
      </c>
      <c r="E1512" s="2">
        <v>0</v>
      </c>
      <c r="F1512" s="2">
        <v>0</v>
      </c>
      <c r="G1512" s="3">
        <f t="shared" si="52"/>
        <v>141089.15632000001</v>
      </c>
      <c r="H1512" s="3">
        <f t="shared" si="63"/>
        <v>0.32999999998719431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36908.58</v>
      </c>
      <c r="D1525" s="2">
        <f>'RAS-funkcijski'!E129</f>
        <v>32054.18</v>
      </c>
      <c r="E1525" s="2">
        <v>0</v>
      </c>
      <c r="F1525" s="2">
        <v>0</v>
      </c>
      <c r="G1525" s="3">
        <f t="shared" si="52"/>
        <v>12627.1175</v>
      </c>
      <c r="H1525" s="3">
        <f t="shared" si="63"/>
        <v>0.59999999999854481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36908.58</v>
      </c>
      <c r="D1534" s="2">
        <f>'RAS-funkcijski'!E138</f>
        <v>32054.18</v>
      </c>
      <c r="E1534" s="2">
        <v>0</v>
      </c>
      <c r="F1534" s="2">
        <v>0</v>
      </c>
      <c r="G1534" s="3">
        <f t="shared" si="52"/>
        <v>13536.269960000001</v>
      </c>
      <c r="H1534" s="3">
        <f t="shared" si="63"/>
        <v>0.59999999999854481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1667137.37</v>
      </c>
      <c r="D1537" s="14">
        <f>'RAS-funkcijski'!E141</f>
        <v>2161113.8000000003</v>
      </c>
      <c r="E1537" s="14">
        <v>0</v>
      </c>
      <c r="F1537" s="14">
        <v>0</v>
      </c>
      <c r="G1537" s="15">
        <f t="shared" si="52"/>
        <v>820543.00089000014</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334715.96000000002</v>
      </c>
      <c r="E1538" s="7">
        <v>0</v>
      </c>
      <c r="F1538" s="7">
        <v>0</v>
      </c>
      <c r="G1538" s="8">
        <f t="shared" si="52"/>
        <v>669.4319200000001</v>
      </c>
      <c r="H1538" s="8">
        <f t="shared" si="63"/>
        <v>3.9999999979045242E-2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334715.96000000002</v>
      </c>
      <c r="E1555" s="2">
        <v>0</v>
      </c>
      <c r="F1555" s="2">
        <v>0</v>
      </c>
      <c r="G1555" s="3">
        <f t="shared" si="52"/>
        <v>12049.77456</v>
      </c>
      <c r="H1555" s="3">
        <f t="shared" si="63"/>
        <v>3.9999999979045242E-2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334715.96000000002</v>
      </c>
      <c r="E1556" s="2">
        <v>0</v>
      </c>
      <c r="F1556" s="2">
        <v>0</v>
      </c>
      <c r="G1556" s="3">
        <f t="shared" si="52"/>
        <v>12719.206480000001</v>
      </c>
      <c r="H1556" s="3">
        <f t="shared" si="63"/>
        <v>3.9999999979045242E-2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334715.96000000002</v>
      </c>
      <c r="E1558" s="2">
        <v>0</v>
      </c>
      <c r="F1558" s="2">
        <v>0</v>
      </c>
      <c r="G1558" s="3">
        <f t="shared" si="52"/>
        <v>14058.070320000003</v>
      </c>
      <c r="H1558" s="3">
        <f t="shared" si="63"/>
        <v>3.9999999979045242E-2</v>
      </c>
      <c r="I1558" s="11">
        <f t="shared" si="66"/>
        <v>562.32281250541666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111066.62</v>
      </c>
      <c r="D1582" s="7"/>
      <c r="E1582" s="7">
        <v>0</v>
      </c>
      <c r="F1582" s="7">
        <v>0</v>
      </c>
      <c r="G1582" s="8">
        <f t="shared" ref="G1582:G1686" si="70">B1582/1000*C1582</f>
        <v>111.06662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2400818.84</v>
      </c>
      <c r="D1583" s="2">
        <v>0</v>
      </c>
      <c r="E1583" s="2">
        <v>0</v>
      </c>
      <c r="F1583" s="2">
        <v>0</v>
      </c>
      <c r="G1583" s="3">
        <f t="shared" si="70"/>
        <v>4801.6376799999998</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1514889.5</v>
      </c>
      <c r="D1585" s="2">
        <v>0</v>
      </c>
      <c r="E1585" s="2">
        <v>0</v>
      </c>
      <c r="F1585" s="2">
        <v>0</v>
      </c>
      <c r="G1585" s="3">
        <f t="shared" si="70"/>
        <v>6059.558</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724673.19</v>
      </c>
      <c r="D1586" s="2">
        <v>0</v>
      </c>
      <c r="E1586" s="2">
        <v>0</v>
      </c>
      <c r="F1586" s="2">
        <v>0</v>
      </c>
      <c r="G1586" s="3">
        <f t="shared" si="70"/>
        <v>3623.3659499999999</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668316.34</v>
      </c>
      <c r="D1587" s="2">
        <v>0</v>
      </c>
      <c r="E1587" s="2">
        <v>0</v>
      </c>
      <c r="F1587" s="2">
        <v>0</v>
      </c>
      <c r="G1587" s="3">
        <f t="shared" si="70"/>
        <v>4009.89804</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3374.6</v>
      </c>
      <c r="D1588" s="2">
        <v>0</v>
      </c>
      <c r="E1588" s="2">
        <v>0</v>
      </c>
      <c r="F1588" s="2">
        <v>0</v>
      </c>
      <c r="G1588" s="3">
        <f t="shared" si="70"/>
        <v>23.622199999999999</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36554.370000000003</v>
      </c>
      <c r="D1591" s="2">
        <v>0</v>
      </c>
      <c r="E1591" s="2">
        <v>0</v>
      </c>
      <c r="F1591" s="2">
        <v>0</v>
      </c>
      <c r="G1591" s="3">
        <f t="shared" si="70"/>
        <v>365.54370000000006</v>
      </c>
      <c r="H1591" s="3">
        <f t="shared" si="71"/>
        <v>0.37000000000261934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81971</v>
      </c>
      <c r="D1593" s="2">
        <v>0</v>
      </c>
      <c r="E1593" s="2">
        <v>0</v>
      </c>
      <c r="F1593" s="2">
        <v>0</v>
      </c>
      <c r="G1593" s="3">
        <f t="shared" si="70"/>
        <v>983.65200000000004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550301.81000000006</v>
      </c>
      <c r="D1594" s="2">
        <v>0</v>
      </c>
      <c r="E1594" s="2">
        <v>0</v>
      </c>
      <c r="F1594" s="2">
        <v>0</v>
      </c>
      <c r="G1594" s="3">
        <f t="shared" si="70"/>
        <v>7153.92353</v>
      </c>
      <c r="H1594" s="3">
        <f t="shared" si="71"/>
        <v>0.18999999994412065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103322.76</v>
      </c>
      <c r="D1595" s="2">
        <v>0</v>
      </c>
      <c r="E1595" s="2">
        <v>0</v>
      </c>
      <c r="F1595" s="2">
        <v>0</v>
      </c>
      <c r="G1595" s="3">
        <f t="shared" si="70"/>
        <v>1446.51864</v>
      </c>
      <c r="H1595" s="3">
        <f t="shared" si="71"/>
        <v>0.24000000000523869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103322.76</v>
      </c>
      <c r="D1599" s="2">
        <v>0</v>
      </c>
      <c r="E1599" s="2">
        <v>0</v>
      </c>
      <c r="F1599" s="2">
        <v>0</v>
      </c>
      <c r="G1599" s="3">
        <f t="shared" si="70"/>
        <v>1859.8096799999998</v>
      </c>
      <c r="H1599" s="3">
        <f t="shared" si="71"/>
        <v>0.24000000000523869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232304.77</v>
      </c>
      <c r="D1601" s="2">
        <v>0</v>
      </c>
      <c r="E1601" s="2">
        <v>0</v>
      </c>
      <c r="F1601" s="2">
        <v>0</v>
      </c>
      <c r="G1601" s="3">
        <f>B1601/1000*C1601</f>
        <v>4646.0954000000002</v>
      </c>
      <c r="H1601" s="3">
        <f>ABS(C1601-ROUND(C1601,0))</f>
        <v>0.23000000001047738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2348259.13</v>
      </c>
      <c r="D1602" s="2">
        <v>0</v>
      </c>
      <c r="E1602" s="2">
        <v>0</v>
      </c>
      <c r="F1602" s="2">
        <v>0</v>
      </c>
      <c r="G1602" s="3">
        <f t="shared" si="70"/>
        <v>49313.441729999999</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1463389.8299999998</v>
      </c>
      <c r="D1604" s="2">
        <v>0</v>
      </c>
      <c r="E1604" s="2">
        <v>0</v>
      </c>
      <c r="F1604" s="2">
        <v>0</v>
      </c>
      <c r="G1604" s="3">
        <f t="shared" si="70"/>
        <v>33657.966089999994</v>
      </c>
      <c r="H1604" s="3">
        <f t="shared" si="71"/>
        <v>0.17000000015832484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687688.22</v>
      </c>
      <c r="D1605" s="2">
        <v>0</v>
      </c>
      <c r="E1605" s="2">
        <v>0</v>
      </c>
      <c r="F1605" s="2">
        <v>0</v>
      </c>
      <c r="G1605" s="3">
        <f t="shared" si="70"/>
        <v>16504.51728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657665.97</v>
      </c>
      <c r="D1606" s="2">
        <v>0</v>
      </c>
      <c r="E1606" s="2">
        <v>0</v>
      </c>
      <c r="F1606" s="2">
        <v>0</v>
      </c>
      <c r="G1606" s="3">
        <f t="shared" si="70"/>
        <v>16441.649249999999</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3255.69</v>
      </c>
      <c r="D1607" s="2">
        <v>0</v>
      </c>
      <c r="E1607" s="2">
        <v>0</v>
      </c>
      <c r="F1607" s="2">
        <v>0</v>
      </c>
      <c r="G1607" s="3">
        <f t="shared" si="70"/>
        <v>84.647939999999991</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36710.42</v>
      </c>
      <c r="D1610" s="2">
        <v>0</v>
      </c>
      <c r="E1610" s="2">
        <v>0</v>
      </c>
      <c r="F1610" s="2">
        <v>0</v>
      </c>
      <c r="G1610" s="3">
        <f t="shared" si="70"/>
        <v>1064.6021800000001</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78069.53</v>
      </c>
      <c r="D1612" s="2">
        <v>0</v>
      </c>
      <c r="E1612" s="2">
        <v>0</v>
      </c>
      <c r="F1612" s="2">
        <v>0</v>
      </c>
      <c r="G1612" s="3">
        <f t="shared" si="70"/>
        <v>2420.1554299999998</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552026.81000000006</v>
      </c>
      <c r="D1613" s="2">
        <v>0</v>
      </c>
      <c r="E1613" s="2">
        <v>0</v>
      </c>
      <c r="F1613" s="2">
        <v>0</v>
      </c>
      <c r="G1613" s="3">
        <f t="shared" si="70"/>
        <v>17664.857920000002</v>
      </c>
      <c r="H1613" s="3">
        <f t="shared" si="71"/>
        <v>0.18999999994412065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103322.76</v>
      </c>
      <c r="D1614" s="2">
        <v>0</v>
      </c>
      <c r="E1614" s="2">
        <v>0</v>
      </c>
      <c r="F1614" s="2">
        <v>0</v>
      </c>
      <c r="G1614" s="3">
        <f t="shared" si="70"/>
        <v>3409.6510800000001</v>
      </c>
      <c r="H1614" s="3">
        <f t="shared" si="71"/>
        <v>0.24000000000523869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103322.76</v>
      </c>
      <c r="D1618" s="2">
        <v>0</v>
      </c>
      <c r="E1618" s="2">
        <v>0</v>
      </c>
      <c r="F1618" s="2">
        <v>0</v>
      </c>
      <c r="G1618" s="3">
        <f t="shared" si="70"/>
        <v>3822.9421199999997</v>
      </c>
      <c r="H1618" s="3">
        <f t="shared" si="71"/>
        <v>0.24000000000523869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229519.73</v>
      </c>
      <c r="D1620" s="2">
        <v>0</v>
      </c>
      <c r="E1620" s="2">
        <v>0</v>
      </c>
      <c r="F1620" s="2">
        <v>0</v>
      </c>
      <c r="G1620" s="3">
        <f>B1620/1000*C1620</f>
        <v>8951.2694700000011</v>
      </c>
      <c r="H1620" s="3">
        <f>ABS(C1620-ROUND(C1620,0))</f>
        <v>0.26999999998952262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163626.33000000007</v>
      </c>
      <c r="D1621" s="2">
        <v>0</v>
      </c>
      <c r="E1621" s="2">
        <v>0</v>
      </c>
      <c r="F1621" s="2">
        <v>0</v>
      </c>
      <c r="G1621" s="3">
        <f t="shared" si="70"/>
        <v>6545.053200000003</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39370.130000000005</v>
      </c>
      <c r="D1622" s="2">
        <v>0</v>
      </c>
      <c r="E1622" s="2">
        <v>0</v>
      </c>
      <c r="F1622" s="2">
        <v>0</v>
      </c>
      <c r="G1622" s="3">
        <f t="shared" si="70"/>
        <v>1614.1753300000003</v>
      </c>
      <c r="H1622" s="3">
        <f t="shared" si="71"/>
        <v>0.13000000000465661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37622.120000000003</v>
      </c>
      <c r="D1628" s="2">
        <v>0</v>
      </c>
      <c r="E1628" s="2">
        <v>0</v>
      </c>
      <c r="F1628" s="2">
        <v>0</v>
      </c>
      <c r="G1628" s="3">
        <f t="shared" si="70"/>
        <v>1768.2396400000002</v>
      </c>
      <c r="H1628" s="3">
        <f t="shared" si="71"/>
        <v>0.12000000000261934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1692.04</v>
      </c>
      <c r="D1634" s="2">
        <v>0</v>
      </c>
      <c r="E1634" s="2">
        <v>0</v>
      </c>
      <c r="F1634" s="2">
        <v>0</v>
      </c>
      <c r="G1634" s="3">
        <f t="shared" si="70"/>
        <v>89.678119999999993</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1692.04</v>
      </c>
      <c r="D1638" s="2">
        <v>0</v>
      </c>
      <c r="E1638" s="2">
        <v>0</v>
      </c>
      <c r="F1638" s="2">
        <v>0</v>
      </c>
      <c r="G1638" s="3">
        <f t="shared" si="70"/>
        <v>96.446280000000002</v>
      </c>
      <c r="H1638" s="3">
        <f t="shared" si="71"/>
        <v>3.999999999996362E-2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32.24</v>
      </c>
      <c r="D1639" s="2">
        <v>0</v>
      </c>
      <c r="E1639" s="2">
        <v>0</v>
      </c>
      <c r="F1639" s="2">
        <v>0</v>
      </c>
      <c r="G1639" s="3">
        <f t="shared" si="70"/>
        <v>1.8699200000000002</v>
      </c>
      <c r="H1639" s="3">
        <f t="shared" si="71"/>
        <v>0.24000000000000199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32.24</v>
      </c>
      <c r="D1643" s="2">
        <v>0</v>
      </c>
      <c r="E1643" s="2">
        <v>0</v>
      </c>
      <c r="F1643" s="2">
        <v>0</v>
      </c>
      <c r="G1643" s="3">
        <f t="shared" si="70"/>
        <v>1.9988800000000002</v>
      </c>
      <c r="H1643" s="3">
        <f t="shared" si="71"/>
        <v>0.24000000000000199</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252.44</v>
      </c>
      <c r="D1654" s="2">
        <v>0</v>
      </c>
      <c r="E1654" s="2">
        <v>0</v>
      </c>
      <c r="F1654" s="2">
        <v>0</v>
      </c>
      <c r="G1654" s="3">
        <f t="shared" si="70"/>
        <v>18.42812</v>
      </c>
      <c r="H1654" s="3">
        <f t="shared" si="71"/>
        <v>0.43999999999999773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252.44</v>
      </c>
      <c r="D1658" s="2">
        <v>0</v>
      </c>
      <c r="E1658" s="2">
        <v>0</v>
      </c>
      <c r="F1658" s="2">
        <v>0</v>
      </c>
      <c r="G1658" s="3">
        <f t="shared" si="70"/>
        <v>19.43788</v>
      </c>
      <c r="H1658" s="3">
        <f t="shared" si="71"/>
        <v>0.43999999999999773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41.49</v>
      </c>
      <c r="D1659" s="2">
        <v>0</v>
      </c>
      <c r="E1659" s="2">
        <v>0</v>
      </c>
      <c r="F1659" s="2">
        <v>0</v>
      </c>
      <c r="G1659" s="3">
        <f t="shared" si="70"/>
        <v>3.2362200000000003</v>
      </c>
      <c r="H1659" s="3">
        <f t="shared" si="71"/>
        <v>0.49000000000000199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41.49</v>
      </c>
      <c r="D1663" s="2">
        <v>0</v>
      </c>
      <c r="E1663" s="2">
        <v>0</v>
      </c>
      <c r="F1663" s="2">
        <v>0</v>
      </c>
      <c r="G1663" s="3">
        <f t="shared" si="70"/>
        <v>3.4021800000000004</v>
      </c>
      <c r="H1663" s="3">
        <f t="shared" si="71"/>
        <v>0.49000000000000199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35603.910000000003</v>
      </c>
      <c r="D1664" s="2">
        <v>0</v>
      </c>
      <c r="E1664" s="2">
        <v>0</v>
      </c>
      <c r="F1664" s="2">
        <v>0</v>
      </c>
      <c r="G1664" s="3">
        <f t="shared" si="70"/>
        <v>2955.1245300000005</v>
      </c>
      <c r="H1664" s="3">
        <f t="shared" si="71"/>
        <v>8.999999999650754E-2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35603.910000000003</v>
      </c>
      <c r="D1668" s="2">
        <v>0</v>
      </c>
      <c r="E1668" s="2">
        <v>0</v>
      </c>
      <c r="F1668" s="2">
        <v>0</v>
      </c>
      <c r="G1668" s="3">
        <f t="shared" si="70"/>
        <v>3097.5401700000002</v>
      </c>
      <c r="H1668" s="3">
        <f t="shared" si="71"/>
        <v>8.999999999650754E-2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1748.01</v>
      </c>
      <c r="D1669" s="2">
        <v>0</v>
      </c>
      <c r="E1669" s="2">
        <v>0</v>
      </c>
      <c r="F1669" s="2">
        <v>0</v>
      </c>
      <c r="G1669" s="3">
        <f t="shared" si="70"/>
        <v>153.82487999999998</v>
      </c>
      <c r="H1669" s="3">
        <f t="shared" si="71"/>
        <v>9.9999999999909051E-3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1748.01</v>
      </c>
      <c r="D1673" s="2">
        <v>0</v>
      </c>
      <c r="E1673" s="2">
        <v>0</v>
      </c>
      <c r="F1673" s="2">
        <v>0</v>
      </c>
      <c r="G1673" s="3">
        <f t="shared" si="70"/>
        <v>160.81692000000001</v>
      </c>
      <c r="H1673" s="3">
        <f t="shared" si="71"/>
        <v>9.9999999999909051E-3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124256.2</v>
      </c>
      <c r="D1681" s="2">
        <v>0</v>
      </c>
      <c r="E1681" s="2">
        <v>0</v>
      </c>
      <c r="F1681" s="2">
        <v>0</v>
      </c>
      <c r="G1681" s="3">
        <f t="shared" si="70"/>
        <v>12425.62</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112346.16</v>
      </c>
      <c r="D1683" s="2">
        <v>0</v>
      </c>
      <c r="E1683" s="2">
        <v>0</v>
      </c>
      <c r="F1683" s="2">
        <v>0</v>
      </c>
      <c r="G1683" s="3">
        <f t="shared" si="70"/>
        <v>11459.30832</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9125</v>
      </c>
      <c r="D1684" s="2">
        <v>0</v>
      </c>
      <c r="E1684" s="2">
        <v>0</v>
      </c>
      <c r="F1684" s="2">
        <v>0</v>
      </c>
      <c r="G1684" s="3">
        <f t="shared" si="70"/>
        <v>939.875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2785.04</v>
      </c>
      <c r="D1686" s="14">
        <v>0</v>
      </c>
      <c r="E1686" s="14">
        <v>0</v>
      </c>
      <c r="F1686" s="14">
        <v>0</v>
      </c>
      <c r="G1686" s="15">
        <f t="shared" si="70"/>
        <v>292.42919999999998</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33407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1685156.95</v>
      </c>
      <c r="I17" s="275">
        <f>'PR-RAS'!E6</f>
        <v>2087765.1600000001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895756.05000000016</v>
      </c>
      <c r="I18" s="275">
        <f>'PR-RAS'!E152</f>
        <v>1610811.99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37894.449999999859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33482.969999999696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6899283.5800000001</v>
      </c>
      <c r="I22" s="275">
        <f>BILANCA!E7</f>
        <v>7105063.7599999988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540135.26</v>
      </c>
      <c r="I23" s="275">
        <f>BILANCA!E69</f>
        <v>512768.68000000005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136373.90000000002</v>
      </c>
      <c r="I24" s="275">
        <f>BILANCA!E177</f>
        <v>163626.33000000002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7303044.9399999995</v>
      </c>
      <c r="I25" s="275">
        <f>BILANCA!E251</f>
        <v>7454206.1100000003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536740.57999999996</v>
      </c>
      <c r="I27" s="275">
        <f>'RAS-funkcijski'!E5</f>
        <v>777400.72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797916.28</v>
      </c>
      <c r="I28" s="275">
        <f>'RAS-funkcijski'!E35</f>
        <v>630317.89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28685.77</v>
      </c>
      <c r="I29" s="275">
        <f>'RAS-funkcijski'!E88</f>
        <v>88724.73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201249.09</v>
      </c>
      <c r="I30" s="275">
        <f>'RAS-funkcijski'!E114</f>
        <v>529237.76000000001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1667137.37</v>
      </c>
      <c r="I31" s="275">
        <f>'RAS-funkcijski'!E141</f>
        <v>2161113.8000000003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334715.96000000002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334715.96000000002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111066.62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163626.33000000007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39370.130000000005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124256.2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1685156.95</v>
      </c>
      <c r="E6" s="60">
        <f>E7+E43+E49+E82+E106+E125+E134+E140</f>
        <v>2087765.1600000001</v>
      </c>
      <c r="F6" s="45">
        <f t="shared" ref="F6:F132" si="0">IF(D6&lt;&gt;0,IF(E6/D6&gt;=100,"&gt;&gt;100",E6/D6*100),"-")</f>
        <v>123.89143693707581</v>
      </c>
    </row>
    <row r="7" spans="1:24" ht="12.75" customHeight="1" x14ac:dyDescent="0.2">
      <c r="A7" s="63">
        <v>61</v>
      </c>
      <c r="B7" s="220" t="s">
        <v>17</v>
      </c>
      <c r="C7" s="247" t="s">
        <v>18</v>
      </c>
      <c r="D7" s="60">
        <f>D8+D17+D23+D29+D36+D39</f>
        <v>312376.96000000002</v>
      </c>
      <c r="E7" s="60">
        <f>E8+E17+E23+E29+E36+E39</f>
        <v>336763.87000000005</v>
      </c>
      <c r="F7" s="45">
        <f t="shared" si="0"/>
        <v>107.80688498921305</v>
      </c>
    </row>
    <row r="8" spans="1:24" ht="12.75" customHeight="1" x14ac:dyDescent="0.2">
      <c r="A8" s="63">
        <v>611</v>
      </c>
      <c r="B8" s="220" t="s">
        <v>19</v>
      </c>
      <c r="C8" s="247" t="s">
        <v>20</v>
      </c>
      <c r="D8" s="60">
        <f>SUM(D9:D14)-D15-D16</f>
        <v>263452.15000000002</v>
      </c>
      <c r="E8" s="60">
        <f>SUM(E9:E14)-E15-E16</f>
        <v>304094.75000000006</v>
      </c>
      <c r="F8" s="45">
        <f t="shared" si="0"/>
        <v>115.4269380606687</v>
      </c>
    </row>
    <row r="9" spans="1:24" ht="12.75" customHeight="1" x14ac:dyDescent="0.2">
      <c r="A9" s="63">
        <v>6111</v>
      </c>
      <c r="B9" s="65" t="s">
        <v>21</v>
      </c>
      <c r="C9" s="247" t="s">
        <v>22</v>
      </c>
      <c r="D9" s="194">
        <v>261081.66</v>
      </c>
      <c r="E9" s="194">
        <v>326778.39</v>
      </c>
      <c r="F9" s="45">
        <f t="shared" si="0"/>
        <v>125.1632879919639</v>
      </c>
    </row>
    <row r="10" spans="1:24" ht="12.75" customHeight="1" x14ac:dyDescent="0.2">
      <c r="A10" s="63">
        <v>6112</v>
      </c>
      <c r="B10" s="65" t="s">
        <v>23</v>
      </c>
      <c r="C10" s="247" t="s">
        <v>24</v>
      </c>
      <c r="D10" s="194">
        <v>19517.46</v>
      </c>
      <c r="E10" s="194">
        <v>17189.68</v>
      </c>
      <c r="F10" s="45">
        <f t="shared" si="0"/>
        <v>88.073345609520914</v>
      </c>
    </row>
    <row r="11" spans="1:24" ht="12.75" customHeight="1" x14ac:dyDescent="0.2">
      <c r="A11" s="63">
        <v>6113</v>
      </c>
      <c r="B11" s="65" t="s">
        <v>25</v>
      </c>
      <c r="C11" s="247" t="s">
        <v>26</v>
      </c>
      <c r="D11" s="194">
        <v>9906.9</v>
      </c>
      <c r="E11" s="194">
        <v>9158.9500000000007</v>
      </c>
      <c r="F11" s="45">
        <f t="shared" si="0"/>
        <v>92.450211468774299</v>
      </c>
    </row>
    <row r="12" spans="1:24" ht="12.75" customHeight="1" x14ac:dyDescent="0.2">
      <c r="A12" s="63">
        <v>6114</v>
      </c>
      <c r="B12" s="65" t="s">
        <v>27</v>
      </c>
      <c r="C12" s="247" t="s">
        <v>28</v>
      </c>
      <c r="D12" s="194">
        <v>2797.88</v>
      </c>
      <c r="E12" s="194">
        <v>12692.87</v>
      </c>
      <c r="F12" s="45">
        <f t="shared" si="0"/>
        <v>453.66027134830659</v>
      </c>
    </row>
    <row r="13" spans="1:24" ht="12.75" customHeight="1" x14ac:dyDescent="0.2">
      <c r="A13" s="63">
        <v>6115</v>
      </c>
      <c r="B13" s="65" t="s">
        <v>29</v>
      </c>
      <c r="C13" s="247" t="s">
        <v>30</v>
      </c>
      <c r="D13" s="194">
        <v>13177.96</v>
      </c>
      <c r="E13" s="194">
        <v>6769.65</v>
      </c>
      <c r="F13" s="45">
        <f t="shared" si="0"/>
        <v>51.371001277891267</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43029.71</v>
      </c>
      <c r="E15" s="194">
        <v>68494.789999999994</v>
      </c>
      <c r="F15" s="45">
        <f t="shared" si="0"/>
        <v>159.18022687115482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45181.22</v>
      </c>
      <c r="E23" s="60">
        <f t="shared" si="2"/>
        <v>31724.980000000003</v>
      </c>
      <c r="F23" s="45">
        <f t="shared" si="0"/>
        <v>70.217183157072796</v>
      </c>
    </row>
    <row r="24" spans="1:6" ht="12.75" customHeight="1" x14ac:dyDescent="0.2">
      <c r="A24" s="63">
        <v>6131</v>
      </c>
      <c r="B24" s="65" t="s">
        <v>51</v>
      </c>
      <c r="C24" s="247" t="s">
        <v>52</v>
      </c>
      <c r="D24" s="194">
        <v>66.36</v>
      </c>
      <c r="E24" s="194">
        <v>0</v>
      </c>
      <c r="F24" s="45">
        <f t="shared" si="0"/>
        <v>0</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45114.86</v>
      </c>
      <c r="E27" s="194">
        <v>22082.29</v>
      </c>
      <c r="F27" s="45">
        <f t="shared" si="0"/>
        <v>48.946821512911711</v>
      </c>
    </row>
    <row r="28" spans="1:6" ht="12.75" customHeight="1" x14ac:dyDescent="0.2">
      <c r="A28" s="63">
        <v>6135</v>
      </c>
      <c r="B28" s="64" t="s">
        <v>59</v>
      </c>
      <c r="C28" s="247" t="s">
        <v>60</v>
      </c>
      <c r="D28" s="194">
        <v>0</v>
      </c>
      <c r="E28" s="194">
        <v>9642.69</v>
      </c>
      <c r="F28" s="45" t="str">
        <f t="shared" si="0"/>
        <v>-</v>
      </c>
    </row>
    <row r="29" spans="1:6" ht="12.75" customHeight="1" x14ac:dyDescent="0.2">
      <c r="A29" s="63">
        <v>614</v>
      </c>
      <c r="B29" s="220" t="s">
        <v>61</v>
      </c>
      <c r="C29" s="247" t="s">
        <v>62</v>
      </c>
      <c r="D29" s="60">
        <f>SUM(D30:D35)</f>
        <v>3743.59</v>
      </c>
      <c r="E29" s="60">
        <f>SUM(E30:E35)</f>
        <v>944.14</v>
      </c>
      <c r="F29" s="45">
        <f t="shared" si="0"/>
        <v>25.220176354782442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3743.59</v>
      </c>
      <c r="E31" s="194">
        <v>944.14</v>
      </c>
      <c r="F31" s="45">
        <f t="shared" si="0"/>
        <v>25.220176354782442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921706.21</v>
      </c>
      <c r="E49" s="60">
        <f>E50+E53+E58+E61+E64+E68+E71+E74+E77</f>
        <v>1109902.53</v>
      </c>
      <c r="F49" s="45">
        <f t="shared" si="0"/>
        <v>120.41825453253701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579143.15999999992</v>
      </c>
      <c r="E58" s="60">
        <f t="shared" si="9"/>
        <v>357797.83</v>
      </c>
      <c r="F58" s="45">
        <f t="shared" si="0"/>
        <v>61.780550080225424</v>
      </c>
    </row>
    <row r="59" spans="1:6" ht="24" x14ac:dyDescent="0.2">
      <c r="A59" s="63">
        <v>6331</v>
      </c>
      <c r="B59" s="65" t="s">
        <v>121</v>
      </c>
      <c r="C59" s="247" t="s">
        <v>122</v>
      </c>
      <c r="D59" s="194">
        <v>310696.3</v>
      </c>
      <c r="E59" s="194">
        <v>29934.52</v>
      </c>
      <c r="F59" s="45">
        <f t="shared" si="0"/>
        <v>9.6346560934262815</v>
      </c>
    </row>
    <row r="60" spans="1:6" ht="24" x14ac:dyDescent="0.2">
      <c r="A60" s="63">
        <v>6332</v>
      </c>
      <c r="B60" s="65" t="s">
        <v>123</v>
      </c>
      <c r="C60" s="247" t="s">
        <v>124</v>
      </c>
      <c r="D60" s="194">
        <v>268446.86</v>
      </c>
      <c r="E60" s="194">
        <v>327863.31</v>
      </c>
      <c r="F60" s="45">
        <f t="shared" si="0"/>
        <v>122.13341217699474</v>
      </c>
    </row>
    <row r="61" spans="1:6" ht="12.75" customHeight="1" x14ac:dyDescent="0.2">
      <c r="A61" s="63">
        <v>634</v>
      </c>
      <c r="B61" s="65" t="s">
        <v>125</v>
      </c>
      <c r="C61" s="247" t="s">
        <v>126</v>
      </c>
      <c r="D61" s="60">
        <f t="shared" ref="D61:E61" si="10">SUM(D62:D63)</f>
        <v>306607.42000000004</v>
      </c>
      <c r="E61" s="60">
        <f t="shared" si="10"/>
        <v>101894.59</v>
      </c>
      <c r="F61" s="45">
        <f t="shared" si="0"/>
        <v>33.232917194241409</v>
      </c>
    </row>
    <row r="62" spans="1:6" ht="12.75" customHeight="1" x14ac:dyDescent="0.2">
      <c r="A62" s="63">
        <v>6341</v>
      </c>
      <c r="B62" s="65" t="s">
        <v>127</v>
      </c>
      <c r="C62" s="247" t="s">
        <v>128</v>
      </c>
      <c r="D62" s="194">
        <v>12874.96</v>
      </c>
      <c r="E62" s="194">
        <v>3658.92</v>
      </c>
      <c r="F62" s="45">
        <f t="shared" si="0"/>
        <v>28.418884408184571</v>
      </c>
    </row>
    <row r="63" spans="1:6" ht="12.75" customHeight="1" x14ac:dyDescent="0.2">
      <c r="A63" s="63">
        <v>6342</v>
      </c>
      <c r="B63" s="65" t="s">
        <v>129</v>
      </c>
      <c r="C63" s="247" t="s">
        <v>130</v>
      </c>
      <c r="D63" s="194">
        <v>293732.46000000002</v>
      </c>
      <c r="E63" s="194">
        <v>98235.67</v>
      </c>
      <c r="F63" s="45">
        <f t="shared" si="0"/>
        <v>33.443927171004525</v>
      </c>
    </row>
    <row r="64" spans="1:6" ht="24" x14ac:dyDescent="0.2">
      <c r="A64" s="63">
        <v>635</v>
      </c>
      <c r="B64" s="65" t="s">
        <v>131</v>
      </c>
      <c r="C64" s="247" t="s">
        <v>132</v>
      </c>
      <c r="D64" s="60">
        <f>SUM(D65:D67)</f>
        <v>0</v>
      </c>
      <c r="E64" s="60">
        <f>SUM(E65:E67)</f>
        <v>408503.14</v>
      </c>
      <c r="F64" s="45" t="str">
        <f t="shared" si="0"/>
        <v>-</v>
      </c>
    </row>
    <row r="65" spans="1:6" ht="12.75" customHeight="1" x14ac:dyDescent="0.2">
      <c r="A65" s="63">
        <v>6351</v>
      </c>
      <c r="B65" s="65" t="s">
        <v>133</v>
      </c>
      <c r="C65" s="247" t="s">
        <v>134</v>
      </c>
      <c r="D65" s="194">
        <v>0</v>
      </c>
      <c r="E65" s="194">
        <v>408503.14</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35955.629999999997</v>
      </c>
      <c r="E68" s="60">
        <f t="shared" si="11"/>
        <v>179553.34</v>
      </c>
      <c r="F68" s="45">
        <f t="shared" si="0"/>
        <v>499.37475716598493</v>
      </c>
    </row>
    <row r="69" spans="1:6" ht="12.75" customHeight="1" x14ac:dyDescent="0.2">
      <c r="A69" s="63" t="s">
        <v>141</v>
      </c>
      <c r="B69" s="64" t="s">
        <v>142</v>
      </c>
      <c r="C69" s="247" t="s">
        <v>141</v>
      </c>
      <c r="D69" s="194">
        <v>35955.629999999997</v>
      </c>
      <c r="E69" s="194">
        <v>179553.34</v>
      </c>
      <c r="F69" s="45">
        <f t="shared" si="0"/>
        <v>499.37475716598493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62153.63</v>
      </c>
      <c r="F74" s="45" t="str">
        <f t="shared" si="0"/>
        <v>-</v>
      </c>
    </row>
    <row r="75" spans="1:6" ht="12.75" customHeight="1" x14ac:dyDescent="0.2">
      <c r="A75" s="63" t="s">
        <v>153</v>
      </c>
      <c r="B75" s="65" t="s">
        <v>154</v>
      </c>
      <c r="C75" s="247" t="s">
        <v>153</v>
      </c>
      <c r="D75" s="194">
        <v>0</v>
      </c>
      <c r="E75" s="194">
        <v>62153.63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298056.26</v>
      </c>
      <c r="E82" s="60">
        <f t="shared" si="15"/>
        <v>311296.2</v>
      </c>
      <c r="F82" s="45">
        <f t="shared" si="0"/>
        <v>104.44209425428608</v>
      </c>
    </row>
    <row r="83" spans="1:6" ht="12.75" customHeight="1" x14ac:dyDescent="0.2">
      <c r="A83" s="63">
        <v>641</v>
      </c>
      <c r="B83" s="64" t="s">
        <v>169</v>
      </c>
      <c r="C83" s="247" t="s">
        <v>170</v>
      </c>
      <c r="D83" s="60">
        <f t="shared" ref="D83:E83" si="16">SUM(D84:D90)</f>
        <v>12.04</v>
      </c>
      <c r="E83" s="60">
        <f t="shared" si="16"/>
        <v>4.32</v>
      </c>
      <c r="F83" s="45">
        <f t="shared" si="0"/>
        <v>35.880398671096351</v>
      </c>
    </row>
    <row r="84" spans="1:6" ht="12.75" customHeight="1" x14ac:dyDescent="0.2">
      <c r="A84" s="63">
        <v>6412</v>
      </c>
      <c r="B84" s="64" t="s">
        <v>171</v>
      </c>
      <c r="C84" s="247" t="s">
        <v>172</v>
      </c>
      <c r="D84" s="194">
        <v>0</v>
      </c>
      <c r="E84" s="194">
        <v>3.76</v>
      </c>
      <c r="F84" s="45" t="str">
        <f t="shared" si="0"/>
        <v>-</v>
      </c>
    </row>
    <row r="85" spans="1:6" ht="12.75" customHeight="1" x14ac:dyDescent="0.2">
      <c r="A85" s="63">
        <v>6413</v>
      </c>
      <c r="B85" s="64" t="s">
        <v>173</v>
      </c>
      <c r="C85" s="247" t="s">
        <v>174</v>
      </c>
      <c r="D85" s="194">
        <v>12.04</v>
      </c>
      <c r="E85" s="194">
        <v>0.56000000000000005</v>
      </c>
      <c r="F85" s="45">
        <f t="shared" si="0"/>
        <v>4.6511627906976747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298044.22000000003</v>
      </c>
      <c r="E91" s="60">
        <f t="shared" si="17"/>
        <v>311291.88</v>
      </c>
      <c r="F91" s="45">
        <f t="shared" si="0"/>
        <v>104.44486391985726</v>
      </c>
    </row>
    <row r="92" spans="1:6" ht="12.75" customHeight="1" x14ac:dyDescent="0.2">
      <c r="A92" s="63">
        <v>6421</v>
      </c>
      <c r="B92" s="64" t="s">
        <v>187</v>
      </c>
      <c r="C92" s="247" t="s">
        <v>188</v>
      </c>
      <c r="D92" s="194">
        <v>8610</v>
      </c>
      <c r="E92" s="194">
        <v>25448.45</v>
      </c>
      <c r="F92" s="45">
        <f t="shared" si="0"/>
        <v>295.56852497096401</v>
      </c>
    </row>
    <row r="93" spans="1:6" ht="12.75" customHeight="1" x14ac:dyDescent="0.2">
      <c r="A93" s="63">
        <v>6422</v>
      </c>
      <c r="B93" s="64" t="s">
        <v>189</v>
      </c>
      <c r="C93" s="247" t="s">
        <v>190</v>
      </c>
      <c r="D93" s="194">
        <v>14630.89</v>
      </c>
      <c r="E93" s="194">
        <v>15270.11</v>
      </c>
      <c r="F93" s="45">
        <f t="shared" si="0"/>
        <v>104.36897550319905</v>
      </c>
    </row>
    <row r="94" spans="1:6" ht="12.75" customHeight="1" x14ac:dyDescent="0.2">
      <c r="A94" s="63">
        <v>6423</v>
      </c>
      <c r="B94" s="64" t="s">
        <v>191</v>
      </c>
      <c r="C94" s="247" t="s">
        <v>192</v>
      </c>
      <c r="D94" s="194">
        <v>273900.77</v>
      </c>
      <c r="E94" s="194">
        <v>270355.67</v>
      </c>
      <c r="F94" s="45">
        <f t="shared" si="0"/>
        <v>98.705699147906728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902.56</v>
      </c>
      <c r="E97" s="194">
        <v>217.65</v>
      </c>
      <c r="F97" s="45">
        <f t="shared" si="0"/>
        <v>24.114740294274068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118021.72</v>
      </c>
      <c r="E106" s="60">
        <f>E107+E112+E120+E124</f>
        <v>300345.86000000004</v>
      </c>
      <c r="F106" s="45">
        <f t="shared" si="0"/>
        <v>254.4835476046274</v>
      </c>
    </row>
    <row r="107" spans="1:6" ht="12.75" customHeight="1" x14ac:dyDescent="0.2">
      <c r="A107" s="63">
        <v>651</v>
      </c>
      <c r="B107" s="64" t="s">
        <v>217</v>
      </c>
      <c r="C107" s="247" t="s">
        <v>218</v>
      </c>
      <c r="D107" s="60">
        <f t="shared" ref="D107:E107" si="19">SUM(D108:D111)</f>
        <v>710.84</v>
      </c>
      <c r="E107" s="60">
        <f t="shared" si="19"/>
        <v>0</v>
      </c>
      <c r="F107" s="45">
        <f t="shared" si="0"/>
        <v>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710.84</v>
      </c>
      <c r="E111" s="194">
        <v>0</v>
      </c>
      <c r="F111" s="45">
        <f t="shared" si="0"/>
        <v>0</v>
      </c>
    </row>
    <row r="112" spans="1:6" ht="12.75" customHeight="1" x14ac:dyDescent="0.2">
      <c r="A112" s="63">
        <v>652</v>
      </c>
      <c r="B112" s="64" t="s">
        <v>227</v>
      </c>
      <c r="C112" s="247" t="s">
        <v>228</v>
      </c>
      <c r="D112" s="60">
        <f t="shared" ref="D112:E112" si="20">SUM(D113:D119)</f>
        <v>521.67999999999995</v>
      </c>
      <c r="E112" s="60">
        <f t="shared" si="20"/>
        <v>47974.9</v>
      </c>
      <c r="F112" s="45">
        <f t="shared" si="0"/>
        <v>9196.2314062260411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51.68</v>
      </c>
      <c r="E114" s="194">
        <v>144.32</v>
      </c>
      <c r="F114" s="45">
        <f t="shared" si="0"/>
        <v>279.25696594427245</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470</v>
      </c>
      <c r="E117" s="194">
        <v>47830.58</v>
      </c>
      <c r="F117" s="45" t="str">
        <f t="shared" si="0"/>
        <v>&gt;&gt;100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116789.2</v>
      </c>
      <c r="E120" s="60">
        <f t="shared" si="21"/>
        <v>252370.96000000002</v>
      </c>
      <c r="F120" s="45">
        <f t="shared" si="0"/>
        <v>216.09100841516172</v>
      </c>
    </row>
    <row r="121" spans="1:6" ht="12.75" customHeight="1" x14ac:dyDescent="0.2">
      <c r="A121" s="63">
        <v>6531</v>
      </c>
      <c r="B121" s="64" t="s">
        <v>245</v>
      </c>
      <c r="C121" s="247" t="s">
        <v>246</v>
      </c>
      <c r="D121" s="194">
        <v>5064.25</v>
      </c>
      <c r="E121" s="194">
        <v>5810.73</v>
      </c>
      <c r="F121" s="45">
        <f t="shared" si="0"/>
        <v>114.74018857678827</v>
      </c>
    </row>
    <row r="122" spans="1:6" ht="12.75" customHeight="1" x14ac:dyDescent="0.2">
      <c r="A122" s="63">
        <v>6532</v>
      </c>
      <c r="B122" s="64" t="s">
        <v>247</v>
      </c>
      <c r="C122" s="247" t="s">
        <v>248</v>
      </c>
      <c r="D122" s="194">
        <v>111724.95</v>
      </c>
      <c r="E122" s="194">
        <v>246560.23</v>
      </c>
      <c r="F122" s="45">
        <f t="shared" si="0"/>
        <v>220.68502156411799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34802.53</v>
      </c>
      <c r="E125" s="60">
        <f t="shared" si="22"/>
        <v>28718.27</v>
      </c>
      <c r="F125" s="45">
        <f t="shared" si="0"/>
        <v>82.517765231435774</v>
      </c>
    </row>
    <row r="126" spans="1:6" ht="12.75" customHeight="1" x14ac:dyDescent="0.2">
      <c r="A126" s="63">
        <v>661</v>
      </c>
      <c r="B126" s="65" t="s">
        <v>255</v>
      </c>
      <c r="C126" s="247" t="s">
        <v>256</v>
      </c>
      <c r="D126" s="60">
        <f t="shared" ref="D126:E126" si="23">SUM(D127:D128)</f>
        <v>7802.53</v>
      </c>
      <c r="E126" s="60">
        <f t="shared" si="23"/>
        <v>16418.27</v>
      </c>
      <c r="F126" s="45">
        <f t="shared" si="0"/>
        <v>210.42238863548107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7802.53</v>
      </c>
      <c r="E128" s="194">
        <v>16418.27</v>
      </c>
      <c r="F128" s="45">
        <f t="shared" si="0"/>
        <v>210.42238863548107</v>
      </c>
    </row>
    <row r="129" spans="1:6" ht="36" x14ac:dyDescent="0.2">
      <c r="A129" s="63">
        <v>663</v>
      </c>
      <c r="B129" s="182" t="s">
        <v>261</v>
      </c>
      <c r="C129" s="247" t="s">
        <v>262</v>
      </c>
      <c r="D129" s="60">
        <f t="shared" ref="D129:E129" si="24">SUM(D130:D133)</f>
        <v>27000</v>
      </c>
      <c r="E129" s="60">
        <f t="shared" si="24"/>
        <v>12300</v>
      </c>
      <c r="F129" s="45">
        <f t="shared" si="0"/>
        <v>45.555555555555557</v>
      </c>
    </row>
    <row r="130" spans="1:6" ht="12.75" customHeight="1" x14ac:dyDescent="0.2">
      <c r="A130" s="63">
        <v>6631</v>
      </c>
      <c r="B130" s="65" t="s">
        <v>263</v>
      </c>
      <c r="C130" s="247" t="s">
        <v>264</v>
      </c>
      <c r="D130" s="194">
        <v>15000</v>
      </c>
      <c r="E130" s="194">
        <v>12300</v>
      </c>
      <c r="F130" s="45">
        <f t="shared" si="0"/>
        <v>82</v>
      </c>
    </row>
    <row r="131" spans="1:6" ht="12.75" customHeight="1" x14ac:dyDescent="0.2">
      <c r="A131" s="63">
        <v>6632</v>
      </c>
      <c r="B131" s="182" t="s">
        <v>265</v>
      </c>
      <c r="C131" s="247" t="s">
        <v>266</v>
      </c>
      <c r="D131" s="194">
        <v>12000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193.27</v>
      </c>
      <c r="E140" s="60">
        <f t="shared" si="28"/>
        <v>738.43</v>
      </c>
      <c r="F140" s="45">
        <f t="shared" si="26"/>
        <v>382.07171314741032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193.27</v>
      </c>
      <c r="E151" s="194">
        <v>738.43</v>
      </c>
      <c r="F151" s="45">
        <f t="shared" si="26"/>
        <v>382.07171314741032</v>
      </c>
    </row>
    <row r="152" spans="1:6" ht="12.75" customHeight="1" x14ac:dyDescent="0.2">
      <c r="A152" s="63">
        <v>3</v>
      </c>
      <c r="B152" s="64" t="s">
        <v>307</v>
      </c>
      <c r="C152" s="247" t="s">
        <v>13</v>
      </c>
      <c r="D152" s="60">
        <f>D153+D164+D202+D221+D230+D262+D273</f>
        <v>895756.05000000016</v>
      </c>
      <c r="E152" s="60">
        <f>E153+E164+E202+E221+E230+E262+E273</f>
        <v>1610811.99</v>
      </c>
      <c r="F152" s="45">
        <f t="shared" si="26"/>
        <v>179.82708461751383</v>
      </c>
    </row>
    <row r="153" spans="1:6" ht="12.75" customHeight="1" x14ac:dyDescent="0.2">
      <c r="A153" s="63">
        <v>31</v>
      </c>
      <c r="B153" s="64" t="s">
        <v>308</v>
      </c>
      <c r="C153" s="247" t="s">
        <v>309</v>
      </c>
      <c r="D153" s="60">
        <f t="shared" ref="D153:E153" si="30">D154+D159+D160</f>
        <v>291715.15000000002</v>
      </c>
      <c r="E153" s="60">
        <f t="shared" si="30"/>
        <v>724276.14</v>
      </c>
      <c r="F153" s="45">
        <f t="shared" si="26"/>
        <v>248.28197644174458</v>
      </c>
    </row>
    <row r="154" spans="1:6" ht="12.75" customHeight="1" x14ac:dyDescent="0.2">
      <c r="A154" s="63">
        <v>311</v>
      </c>
      <c r="B154" s="64" t="s">
        <v>310</v>
      </c>
      <c r="C154" s="247" t="s">
        <v>311</v>
      </c>
      <c r="D154" s="60">
        <f t="shared" ref="D154:E154" si="31">SUM(D155:D158)</f>
        <v>241427.74</v>
      </c>
      <c r="E154" s="60">
        <f t="shared" si="31"/>
        <v>619828.65</v>
      </c>
      <c r="F154" s="45">
        <f t="shared" si="26"/>
        <v>256.73464449445623</v>
      </c>
    </row>
    <row r="155" spans="1:6" ht="12.75" customHeight="1" x14ac:dyDescent="0.2">
      <c r="A155" s="63">
        <v>3111</v>
      </c>
      <c r="B155" s="64" t="s">
        <v>312</v>
      </c>
      <c r="C155" s="247" t="s">
        <v>313</v>
      </c>
      <c r="D155" s="194">
        <v>241427.74</v>
      </c>
      <c r="E155" s="194">
        <v>619828.65</v>
      </c>
      <c r="F155" s="45">
        <f t="shared" si="26"/>
        <v>256.73464449445623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13645.63</v>
      </c>
      <c r="E159" s="194">
        <v>21994.9</v>
      </c>
      <c r="F159" s="45">
        <f t="shared" si="26"/>
        <v>161.18640180042988</v>
      </c>
    </row>
    <row r="160" spans="1:6" ht="12.75" customHeight="1" x14ac:dyDescent="0.2">
      <c r="A160" s="63">
        <v>313</v>
      </c>
      <c r="B160" s="65" t="s">
        <v>322</v>
      </c>
      <c r="C160" s="247" t="s">
        <v>323</v>
      </c>
      <c r="D160" s="60">
        <f t="shared" ref="D160:E160" si="32">SUM(D161:D163)</f>
        <v>36641.78</v>
      </c>
      <c r="E160" s="60">
        <f t="shared" si="32"/>
        <v>82452.59</v>
      </c>
      <c r="F160" s="45">
        <f t="shared" si="26"/>
        <v>225.0234295386305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36641.78</v>
      </c>
      <c r="E162" s="194">
        <v>82452.59</v>
      </c>
      <c r="F162" s="45">
        <f t="shared" si="26"/>
        <v>225.0234295386305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410106.15</v>
      </c>
      <c r="E164" s="60">
        <f>E165+E170+E178+E188+E189+E194</f>
        <v>686565.2699999999</v>
      </c>
      <c r="F164" s="45">
        <f t="shared" si="26"/>
        <v>167.41160063071473</v>
      </c>
    </row>
    <row r="165" spans="1:6" ht="12.75" customHeight="1" x14ac:dyDescent="0.2">
      <c r="A165" s="63">
        <v>321</v>
      </c>
      <c r="B165" s="64" t="s">
        <v>332</v>
      </c>
      <c r="C165" s="247" t="s">
        <v>333</v>
      </c>
      <c r="D165" s="60">
        <f t="shared" ref="D165:E165" si="33">SUM(D166:D169)</f>
        <v>15675.88</v>
      </c>
      <c r="E165" s="60">
        <f t="shared" si="33"/>
        <v>33433.729999999996</v>
      </c>
      <c r="F165" s="45">
        <f t="shared" si="26"/>
        <v>213.2813596429674</v>
      </c>
    </row>
    <row r="166" spans="1:6" ht="12.75" customHeight="1" x14ac:dyDescent="0.2">
      <c r="A166" s="63">
        <v>3211</v>
      </c>
      <c r="B166" s="64" t="s">
        <v>334</v>
      </c>
      <c r="C166" s="247" t="s">
        <v>335</v>
      </c>
      <c r="D166" s="194">
        <v>996.59</v>
      </c>
      <c r="E166" s="194">
        <v>984.53</v>
      </c>
      <c r="F166" s="45">
        <f t="shared" si="26"/>
        <v>98.789873468527674</v>
      </c>
    </row>
    <row r="167" spans="1:6" ht="12.75" customHeight="1" x14ac:dyDescent="0.2">
      <c r="A167" s="63">
        <v>3212</v>
      </c>
      <c r="B167" s="64" t="s">
        <v>336</v>
      </c>
      <c r="C167" s="247" t="s">
        <v>337</v>
      </c>
      <c r="D167" s="194">
        <v>12498.89</v>
      </c>
      <c r="E167" s="194">
        <v>23860.69</v>
      </c>
      <c r="F167" s="45">
        <f t="shared" si="26"/>
        <v>190.90247213952597</v>
      </c>
    </row>
    <row r="168" spans="1:6" ht="12.75" customHeight="1" x14ac:dyDescent="0.2">
      <c r="A168" s="63">
        <v>3213</v>
      </c>
      <c r="B168" s="64" t="s">
        <v>338</v>
      </c>
      <c r="C168" s="247" t="s">
        <v>339</v>
      </c>
      <c r="D168" s="194">
        <v>1009.88</v>
      </c>
      <c r="E168" s="194">
        <v>3980.61</v>
      </c>
      <c r="F168" s="45">
        <f t="shared" si="26"/>
        <v>394.1666336594447</v>
      </c>
    </row>
    <row r="169" spans="1:6" ht="12.75" customHeight="1" x14ac:dyDescent="0.2">
      <c r="A169" s="63">
        <v>3214</v>
      </c>
      <c r="B169" s="64" t="s">
        <v>340</v>
      </c>
      <c r="C169" s="247" t="s">
        <v>341</v>
      </c>
      <c r="D169" s="194">
        <v>1170.52</v>
      </c>
      <c r="E169" s="194">
        <v>4607.8999999999996</v>
      </c>
      <c r="F169" s="45">
        <f t="shared" si="26"/>
        <v>393.66264566175715</v>
      </c>
    </row>
    <row r="170" spans="1:6" ht="12.75" customHeight="1" x14ac:dyDescent="0.2">
      <c r="A170" s="63">
        <v>322</v>
      </c>
      <c r="B170" s="64" t="s">
        <v>342</v>
      </c>
      <c r="C170" s="247" t="s">
        <v>343</v>
      </c>
      <c r="D170" s="60">
        <f t="shared" ref="D170:E170" si="34">SUM(D171:D177)</f>
        <v>112577.98000000001</v>
      </c>
      <c r="E170" s="60">
        <f t="shared" si="34"/>
        <v>148101.76000000001</v>
      </c>
      <c r="F170" s="45">
        <f t="shared" si="26"/>
        <v>131.55482093389844</v>
      </c>
    </row>
    <row r="171" spans="1:6" ht="12.75" customHeight="1" x14ac:dyDescent="0.2">
      <c r="A171" s="63">
        <v>3221</v>
      </c>
      <c r="B171" s="64" t="s">
        <v>344</v>
      </c>
      <c r="C171" s="247" t="s">
        <v>345</v>
      </c>
      <c r="D171" s="194">
        <v>10189.290000000001</v>
      </c>
      <c r="E171" s="194">
        <v>17651.259999999998</v>
      </c>
      <c r="F171" s="45">
        <f t="shared" si="26"/>
        <v>173.23346376440358</v>
      </c>
    </row>
    <row r="172" spans="1:6" ht="12.75" customHeight="1" x14ac:dyDescent="0.2">
      <c r="A172" s="63">
        <v>3222</v>
      </c>
      <c r="B172" s="64" t="s">
        <v>346</v>
      </c>
      <c r="C172" s="247" t="s">
        <v>347</v>
      </c>
      <c r="D172" s="194">
        <v>9109.77</v>
      </c>
      <c r="E172" s="194">
        <v>29610.14</v>
      </c>
      <c r="F172" s="45">
        <f t="shared" si="26"/>
        <v>325.0371853515511</v>
      </c>
    </row>
    <row r="173" spans="1:6" ht="12.75" customHeight="1" x14ac:dyDescent="0.2">
      <c r="A173" s="63">
        <v>3223</v>
      </c>
      <c r="B173" s="65" t="s">
        <v>348</v>
      </c>
      <c r="C173" s="247" t="s">
        <v>349</v>
      </c>
      <c r="D173" s="194">
        <v>85046.28</v>
      </c>
      <c r="E173" s="194">
        <v>87600.21</v>
      </c>
      <c r="F173" s="45">
        <f t="shared" si="26"/>
        <v>103.00298849050189</v>
      </c>
    </row>
    <row r="174" spans="1:6" ht="12.75" customHeight="1" x14ac:dyDescent="0.2">
      <c r="A174" s="63">
        <v>3224</v>
      </c>
      <c r="B174" s="65" t="s">
        <v>350</v>
      </c>
      <c r="C174" s="247" t="s">
        <v>351</v>
      </c>
      <c r="D174" s="194">
        <v>1680.52</v>
      </c>
      <c r="E174" s="194">
        <v>7213.76</v>
      </c>
      <c r="F174" s="45">
        <f t="shared" si="26"/>
        <v>429.25761073953305</v>
      </c>
    </row>
    <row r="175" spans="1:6" ht="12.75" customHeight="1" x14ac:dyDescent="0.2">
      <c r="A175" s="63">
        <v>3225</v>
      </c>
      <c r="B175" s="65" t="s">
        <v>352</v>
      </c>
      <c r="C175" s="247" t="s">
        <v>353</v>
      </c>
      <c r="D175" s="194">
        <v>6193.55</v>
      </c>
      <c r="E175" s="194">
        <v>5681.44</v>
      </c>
      <c r="F175" s="45">
        <f t="shared" si="26"/>
        <v>91.731559444906381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358.57</v>
      </c>
      <c r="E177" s="194">
        <v>344.95</v>
      </c>
      <c r="F177" s="45">
        <f t="shared" si="26"/>
        <v>96.201578492344581</v>
      </c>
    </row>
    <row r="178" spans="1:6" ht="12.75" customHeight="1" x14ac:dyDescent="0.2">
      <c r="A178" s="63">
        <v>323</v>
      </c>
      <c r="B178" s="65" t="s">
        <v>358</v>
      </c>
      <c r="C178" s="247" t="s">
        <v>359</v>
      </c>
      <c r="D178" s="60">
        <f t="shared" ref="D178:E178" si="35">SUM(D179:D187)</f>
        <v>210981.56</v>
      </c>
      <c r="E178" s="60">
        <f t="shared" si="35"/>
        <v>395930.19</v>
      </c>
      <c r="F178" s="45">
        <f t="shared" si="26"/>
        <v>187.66104014019044</v>
      </c>
    </row>
    <row r="179" spans="1:6" ht="12.75" customHeight="1" x14ac:dyDescent="0.2">
      <c r="A179" s="63">
        <v>3231</v>
      </c>
      <c r="B179" s="65" t="s">
        <v>360</v>
      </c>
      <c r="C179" s="247" t="s">
        <v>361</v>
      </c>
      <c r="D179" s="194">
        <v>11319.57</v>
      </c>
      <c r="E179" s="194">
        <v>11285.86</v>
      </c>
      <c r="F179" s="45">
        <f t="shared" si="26"/>
        <v>99.702197168267006</v>
      </c>
    </row>
    <row r="180" spans="1:6" ht="12.75" customHeight="1" x14ac:dyDescent="0.2">
      <c r="A180" s="63">
        <v>3232</v>
      </c>
      <c r="B180" s="65" t="s">
        <v>362</v>
      </c>
      <c r="C180" s="247" t="s">
        <v>363</v>
      </c>
      <c r="D180" s="194">
        <v>50020.66</v>
      </c>
      <c r="E180" s="194">
        <v>83370.59</v>
      </c>
      <c r="F180" s="45">
        <f t="shared" si="26"/>
        <v>166.67231100109433</v>
      </c>
    </row>
    <row r="181" spans="1:6" ht="12.75" customHeight="1" x14ac:dyDescent="0.2">
      <c r="A181" s="63">
        <v>3233</v>
      </c>
      <c r="B181" s="65" t="s">
        <v>364</v>
      </c>
      <c r="C181" s="247" t="s">
        <v>365</v>
      </c>
      <c r="D181" s="194">
        <v>8792.81</v>
      </c>
      <c r="E181" s="194">
        <v>17824.32</v>
      </c>
      <c r="F181" s="45">
        <f t="shared" si="26"/>
        <v>202.71471804804153</v>
      </c>
    </row>
    <row r="182" spans="1:6" ht="12.75" customHeight="1" x14ac:dyDescent="0.2">
      <c r="A182" s="63">
        <v>3234</v>
      </c>
      <c r="B182" s="65" t="s">
        <v>366</v>
      </c>
      <c r="C182" s="247" t="s">
        <v>367</v>
      </c>
      <c r="D182" s="194">
        <v>103323.68</v>
      </c>
      <c r="E182" s="194">
        <v>203159.59</v>
      </c>
      <c r="F182" s="45">
        <f t="shared" si="26"/>
        <v>196.62442336548602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875.99</v>
      </c>
      <c r="E184" s="194">
        <v>3985.09</v>
      </c>
      <c r="F184" s="45">
        <f t="shared" si="26"/>
        <v>454.92414296966865</v>
      </c>
    </row>
    <row r="185" spans="1:6" ht="12.75" customHeight="1" x14ac:dyDescent="0.2">
      <c r="A185" s="63">
        <v>3237</v>
      </c>
      <c r="B185" s="64" t="s">
        <v>372</v>
      </c>
      <c r="C185" s="247" t="s">
        <v>373</v>
      </c>
      <c r="D185" s="194">
        <v>21427.66</v>
      </c>
      <c r="E185" s="194">
        <v>57772.29</v>
      </c>
      <c r="F185" s="45">
        <f t="shared" si="26"/>
        <v>269.61548764540788</v>
      </c>
    </row>
    <row r="186" spans="1:6" ht="12.75" customHeight="1" x14ac:dyDescent="0.2">
      <c r="A186" s="63">
        <v>3238</v>
      </c>
      <c r="B186" s="64" t="s">
        <v>374</v>
      </c>
      <c r="C186" s="247" t="s">
        <v>375</v>
      </c>
      <c r="D186" s="194">
        <v>9302.91</v>
      </c>
      <c r="E186" s="194">
        <v>8131.82</v>
      </c>
      <c r="F186" s="45">
        <f t="shared" si="26"/>
        <v>87.411573367903159</v>
      </c>
    </row>
    <row r="187" spans="1:6" ht="12.75" customHeight="1" x14ac:dyDescent="0.2">
      <c r="A187" s="63">
        <v>3239</v>
      </c>
      <c r="B187" s="64" t="s">
        <v>376</v>
      </c>
      <c r="C187" s="247" t="s">
        <v>377</v>
      </c>
      <c r="D187" s="194">
        <v>5918.28</v>
      </c>
      <c r="E187" s="194">
        <v>10400.629999999999</v>
      </c>
      <c r="F187" s="45">
        <f t="shared" si="26"/>
        <v>175.73737639989997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70870.73000000001</v>
      </c>
      <c r="E194" s="60">
        <f t="shared" si="36"/>
        <v>109099.59</v>
      </c>
      <c r="F194" s="45">
        <f t="shared" si="26"/>
        <v>153.94167662729026</v>
      </c>
    </row>
    <row r="195" spans="1:6" ht="12.75" customHeight="1" x14ac:dyDescent="0.2">
      <c r="A195" s="63">
        <v>3291</v>
      </c>
      <c r="B195" s="183" t="s">
        <v>392</v>
      </c>
      <c r="C195" s="247" t="s">
        <v>393</v>
      </c>
      <c r="D195" s="194">
        <v>22381.25</v>
      </c>
      <c r="E195" s="194">
        <v>26691.71</v>
      </c>
      <c r="F195" s="45">
        <f t="shared" si="26"/>
        <v>119.25924602066462</v>
      </c>
    </row>
    <row r="196" spans="1:6" ht="12.75" customHeight="1" x14ac:dyDescent="0.2">
      <c r="A196" s="63">
        <v>3292</v>
      </c>
      <c r="B196" s="64" t="s">
        <v>394</v>
      </c>
      <c r="C196" s="247" t="s">
        <v>395</v>
      </c>
      <c r="D196" s="194">
        <v>4821.01</v>
      </c>
      <c r="E196" s="194">
        <v>5339.52</v>
      </c>
      <c r="F196" s="45">
        <f t="shared" si="26"/>
        <v>110.75521519349681</v>
      </c>
    </row>
    <row r="197" spans="1:6" ht="12.75" customHeight="1" x14ac:dyDescent="0.2">
      <c r="A197" s="63">
        <v>3293</v>
      </c>
      <c r="B197" s="64" t="s">
        <v>396</v>
      </c>
      <c r="C197" s="247" t="s">
        <v>397</v>
      </c>
      <c r="D197" s="194">
        <v>2207.73</v>
      </c>
      <c r="E197" s="194">
        <v>8779.5300000000007</v>
      </c>
      <c r="F197" s="45">
        <f t="shared" si="26"/>
        <v>397.67226970689353</v>
      </c>
    </row>
    <row r="198" spans="1:6" ht="12.75" customHeight="1" x14ac:dyDescent="0.2">
      <c r="A198" s="63">
        <v>3294</v>
      </c>
      <c r="B198" s="64" t="s">
        <v>398</v>
      </c>
      <c r="C198" s="247" t="s">
        <v>399</v>
      </c>
      <c r="D198" s="194">
        <v>0</v>
      </c>
      <c r="E198" s="194">
        <v>1709.7</v>
      </c>
      <c r="F198" s="45" t="str">
        <f t="shared" si="26"/>
        <v>-</v>
      </c>
    </row>
    <row r="199" spans="1:6" ht="12.75" customHeight="1" x14ac:dyDescent="0.2">
      <c r="A199" s="63">
        <v>3295</v>
      </c>
      <c r="B199" s="64" t="s">
        <v>400</v>
      </c>
      <c r="C199" s="247" t="s">
        <v>401</v>
      </c>
      <c r="D199" s="194">
        <v>585.88</v>
      </c>
      <c r="E199" s="194">
        <v>2935.1</v>
      </c>
      <c r="F199" s="45">
        <f t="shared" si="26"/>
        <v>500.97289547347577</v>
      </c>
    </row>
    <row r="200" spans="1:6" ht="12.75" customHeight="1" x14ac:dyDescent="0.2">
      <c r="A200" s="63" t="s">
        <v>402</v>
      </c>
      <c r="B200" s="64" t="s">
        <v>403</v>
      </c>
      <c r="C200" s="247" t="s">
        <v>402</v>
      </c>
      <c r="D200" s="194">
        <v>3868.35</v>
      </c>
      <c r="E200" s="194">
        <v>100.22</v>
      </c>
      <c r="F200" s="45">
        <f t="shared" si="26"/>
        <v>2.5907686739824474</v>
      </c>
    </row>
    <row r="201" spans="1:6" ht="12.75" customHeight="1" x14ac:dyDescent="0.2">
      <c r="A201" s="63">
        <v>3299</v>
      </c>
      <c r="B201" s="64" t="s">
        <v>404</v>
      </c>
      <c r="C201" s="247" t="s">
        <v>405</v>
      </c>
      <c r="D201" s="194">
        <v>37006.51</v>
      </c>
      <c r="E201" s="194">
        <v>63543.81</v>
      </c>
      <c r="F201" s="45">
        <f t="shared" si="26"/>
        <v>171.70981538113156</v>
      </c>
    </row>
    <row r="202" spans="1:6" ht="12.75" customHeight="1" x14ac:dyDescent="0.2">
      <c r="A202" s="63">
        <v>34</v>
      </c>
      <c r="B202" s="183" t="s">
        <v>406</v>
      </c>
      <c r="C202" s="247" t="s">
        <v>407</v>
      </c>
      <c r="D202" s="60">
        <f t="shared" ref="D202:E202" si="37">D203+D208+D216</f>
        <v>4692.71</v>
      </c>
      <c r="E202" s="60">
        <f t="shared" si="37"/>
        <v>7019.44</v>
      </c>
      <c r="F202" s="45">
        <f t="shared" si="26"/>
        <v>149.58179815074871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4692.71</v>
      </c>
      <c r="E216" s="60">
        <f t="shared" si="40"/>
        <v>7019.44</v>
      </c>
      <c r="F216" s="45">
        <f t="shared" si="26"/>
        <v>149.58179815074871</v>
      </c>
    </row>
    <row r="217" spans="1:6" ht="12.75" customHeight="1" x14ac:dyDescent="0.2">
      <c r="A217" s="63">
        <v>3431</v>
      </c>
      <c r="B217" s="182" t="s">
        <v>436</v>
      </c>
      <c r="C217" s="247" t="s">
        <v>437</v>
      </c>
      <c r="D217" s="194">
        <v>4681.53</v>
      </c>
      <c r="E217" s="194">
        <v>6827.91</v>
      </c>
      <c r="F217" s="45">
        <f t="shared" si="26"/>
        <v>145.84783179857868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11.18</v>
      </c>
      <c r="E219" s="194">
        <v>147</v>
      </c>
      <c r="F219" s="45">
        <f t="shared" si="26"/>
        <v>1314.8479427549196</v>
      </c>
    </row>
    <row r="220" spans="1:6" ht="12.75" customHeight="1" x14ac:dyDescent="0.2">
      <c r="A220" s="63">
        <v>3434</v>
      </c>
      <c r="B220" s="65" t="s">
        <v>442</v>
      </c>
      <c r="C220" s="247" t="s">
        <v>443</v>
      </c>
      <c r="D220" s="194">
        <v>0</v>
      </c>
      <c r="E220" s="194">
        <v>44.53</v>
      </c>
      <c r="F220" s="45" t="str">
        <f t="shared" si="26"/>
        <v>-</v>
      </c>
    </row>
    <row r="221" spans="1:6" ht="12.75" customHeight="1" x14ac:dyDescent="0.2">
      <c r="A221" s="63">
        <v>35</v>
      </c>
      <c r="B221" s="65" t="s">
        <v>444</v>
      </c>
      <c r="C221" s="247" t="s">
        <v>445</v>
      </c>
      <c r="D221" s="60">
        <f t="shared" ref="D221:E221" si="41">D222+D225+D229</f>
        <v>18550.560000000001</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18550.560000000001</v>
      </c>
      <c r="E225" s="60">
        <f t="shared" si="43"/>
        <v>0</v>
      </c>
      <c r="F225" s="45">
        <f t="shared" si="26"/>
        <v>0</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18550.560000000001</v>
      </c>
      <c r="E228" s="194">
        <v>0</v>
      </c>
      <c r="F228" s="45">
        <f t="shared" si="26"/>
        <v>0</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113173.05</v>
      </c>
      <c r="E230" s="60">
        <f>E231+E234+E237+E242+E246+E250+E254+E257</f>
        <v>45407.68</v>
      </c>
      <c r="F230" s="45">
        <f t="shared" ref="F230:F245" si="44">IF(D230&lt;&gt;0,IF(E230/D230&gt;=100,"&gt;&gt;100",E230/D230*100),"-")</f>
        <v>40.122343614491257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113173.05</v>
      </c>
      <c r="E237" s="60">
        <f t="shared" si="47"/>
        <v>45407.68</v>
      </c>
      <c r="F237" s="45">
        <f t="shared" si="44"/>
        <v>40.122343614491257</v>
      </c>
    </row>
    <row r="238" spans="1:6" ht="12" x14ac:dyDescent="0.2">
      <c r="A238" s="63">
        <v>3631</v>
      </c>
      <c r="B238" s="65" t="s">
        <v>478</v>
      </c>
      <c r="C238" s="247" t="s">
        <v>479</v>
      </c>
      <c r="D238" s="194">
        <v>113173.05</v>
      </c>
      <c r="E238" s="194">
        <v>0</v>
      </c>
      <c r="F238" s="45">
        <f t="shared" si="44"/>
        <v>0</v>
      </c>
    </row>
    <row r="239" spans="1:6" ht="12" x14ac:dyDescent="0.2">
      <c r="A239" s="63">
        <v>3632</v>
      </c>
      <c r="B239" s="65" t="s">
        <v>480</v>
      </c>
      <c r="C239" s="247" t="s">
        <v>481</v>
      </c>
      <c r="D239" s="194">
        <v>0</v>
      </c>
      <c r="E239" s="194">
        <v>45407.68</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42474.16</v>
      </c>
      <c r="E262" s="60">
        <f t="shared" si="55"/>
        <v>40154.369999999995</v>
      </c>
      <c r="F262" s="45">
        <f t="shared" ref="F262:F268" si="56">IF(D262&lt;&gt;0,IF(E262/D262&gt;=100,"&gt;&gt;100",E262/D262*100),"-")</f>
        <v>94.538349904977508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42474.16</v>
      </c>
      <c r="E269" s="60">
        <f t="shared" si="58"/>
        <v>40154.369999999995</v>
      </c>
      <c r="F269" s="45">
        <f t="shared" ref="F269:F272" si="59">IF(D269&lt;&gt;0,IF(E269/D269&gt;=100,"&gt;&gt;100",E269/D269*100),"-")</f>
        <v>94.538349904977508</v>
      </c>
    </row>
    <row r="270" spans="1:6" ht="12.75" customHeight="1" x14ac:dyDescent="0.2">
      <c r="A270" s="63">
        <v>3721</v>
      </c>
      <c r="B270" s="65" t="s">
        <v>533</v>
      </c>
      <c r="C270" s="247" t="s">
        <v>534</v>
      </c>
      <c r="D270" s="194">
        <v>31299.55</v>
      </c>
      <c r="E270" s="194">
        <v>30147.71</v>
      </c>
      <c r="F270" s="45">
        <f t="shared" si="59"/>
        <v>96.319947091891095</v>
      </c>
    </row>
    <row r="271" spans="1:6" ht="12.75" customHeight="1" x14ac:dyDescent="0.2">
      <c r="A271" s="63">
        <v>3722</v>
      </c>
      <c r="B271" s="65" t="s">
        <v>535</v>
      </c>
      <c r="C271" s="247" t="s">
        <v>536</v>
      </c>
      <c r="D271" s="194">
        <v>11174.61</v>
      </c>
      <c r="E271" s="194">
        <v>5490</v>
      </c>
      <c r="F271" s="45">
        <f t="shared" si="59"/>
        <v>49.12923135572516</v>
      </c>
    </row>
    <row r="272" spans="1:6" ht="12.75" customHeight="1" x14ac:dyDescent="0.2">
      <c r="A272" s="63" t="s">
        <v>537</v>
      </c>
      <c r="B272" s="65" t="s">
        <v>538</v>
      </c>
      <c r="C272" s="247" t="s">
        <v>537</v>
      </c>
      <c r="D272" s="194">
        <v>0</v>
      </c>
      <c r="E272" s="194">
        <v>4516.66</v>
      </c>
      <c r="F272" s="45" t="str">
        <f t="shared" si="59"/>
        <v>-</v>
      </c>
    </row>
    <row r="273" spans="1:6" ht="24" x14ac:dyDescent="0.2">
      <c r="A273" s="63">
        <v>38</v>
      </c>
      <c r="B273" s="65" t="s">
        <v>539</v>
      </c>
      <c r="C273" s="247" t="s">
        <v>540</v>
      </c>
      <c r="D273" s="60">
        <f t="shared" ref="D273:E273" si="60">D274+D278+D283+D289</f>
        <v>15044.27</v>
      </c>
      <c r="E273" s="60">
        <f t="shared" si="60"/>
        <v>107389.09</v>
      </c>
      <c r="F273" s="45">
        <f t="shared" ref="F273:F277" si="61">IF(D273&lt;&gt;0,IF(E273/D273&gt;=100,"&gt;&gt;100",E273/D273*100),"-")</f>
        <v>713.82054430025516</v>
      </c>
    </row>
    <row r="274" spans="1:6" ht="12.75" customHeight="1" x14ac:dyDescent="0.2">
      <c r="A274" s="63">
        <v>381</v>
      </c>
      <c r="B274" s="64" t="s">
        <v>541</v>
      </c>
      <c r="C274" s="247" t="s">
        <v>542</v>
      </c>
      <c r="D274" s="60">
        <f t="shared" ref="D274:E274" si="62">SUM(D275:D277)</f>
        <v>15029.27</v>
      </c>
      <c r="E274" s="60">
        <f t="shared" si="62"/>
        <v>60989.09</v>
      </c>
      <c r="F274" s="45">
        <f t="shared" si="61"/>
        <v>405.8020782113835</v>
      </c>
    </row>
    <row r="275" spans="1:6" ht="12.75" customHeight="1" x14ac:dyDescent="0.2">
      <c r="A275" s="63">
        <v>3811</v>
      </c>
      <c r="B275" s="64" t="s">
        <v>543</v>
      </c>
      <c r="C275" s="247" t="s">
        <v>544</v>
      </c>
      <c r="D275" s="194">
        <v>14593.36</v>
      </c>
      <c r="E275" s="194">
        <v>60989.09</v>
      </c>
      <c r="F275" s="45">
        <f t="shared" si="61"/>
        <v>417.92356249691636</v>
      </c>
    </row>
    <row r="276" spans="1:6" ht="12.75" customHeight="1" x14ac:dyDescent="0.2">
      <c r="A276" s="63">
        <v>3812</v>
      </c>
      <c r="B276" s="64" t="s">
        <v>545</v>
      </c>
      <c r="C276" s="247" t="s">
        <v>546</v>
      </c>
      <c r="D276" s="194">
        <v>435.91</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15</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15</v>
      </c>
      <c r="E288" s="194">
        <v>0</v>
      </c>
      <c r="F288" s="45">
        <f t="shared" si="66"/>
        <v>0</v>
      </c>
    </row>
    <row r="289" spans="1:6" ht="12.75" customHeight="1" x14ac:dyDescent="0.2">
      <c r="A289" s="63">
        <v>386</v>
      </c>
      <c r="B289" s="65" t="s">
        <v>570</v>
      </c>
      <c r="C289" s="247" t="s">
        <v>571</v>
      </c>
      <c r="D289" s="60">
        <f t="shared" ref="D289:E289" si="67">SUM(D290:D294)</f>
        <v>0</v>
      </c>
      <c r="E289" s="60">
        <f t="shared" si="67"/>
        <v>46400</v>
      </c>
      <c r="F289" s="45" t="str">
        <f t="shared" si="66"/>
        <v>-</v>
      </c>
    </row>
    <row r="290" spans="1:6" ht="24" x14ac:dyDescent="0.2">
      <c r="A290" s="63">
        <v>3861</v>
      </c>
      <c r="B290" s="64" t="s">
        <v>572</v>
      </c>
      <c r="C290" s="247" t="s">
        <v>573</v>
      </c>
      <c r="D290" s="194">
        <v>0</v>
      </c>
      <c r="E290" s="194">
        <v>46400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895756.05000000016</v>
      </c>
      <c r="E299" s="60">
        <f>E152-E297+E298</f>
        <v>1610811.99</v>
      </c>
      <c r="F299" s="45">
        <f t="shared" si="68"/>
        <v>179.82708461751383</v>
      </c>
    </row>
    <row r="300" spans="1:6" ht="12.75" customHeight="1" x14ac:dyDescent="0.2">
      <c r="A300" s="63" t="s">
        <v>582</v>
      </c>
      <c r="B300" s="64" t="s">
        <v>593</v>
      </c>
      <c r="C300" s="247" t="s">
        <v>594</v>
      </c>
      <c r="D300" s="60">
        <f>IF(D6&gt;=D299,D6-D299,0)</f>
        <v>789400.89999999979</v>
      </c>
      <c r="E300" s="60">
        <f>IF(E6&gt;=E299,E6-E299,0)</f>
        <v>476953.17000000016</v>
      </c>
      <c r="F300" s="45">
        <f t="shared" si="68"/>
        <v>60.419638487871033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13855.6</v>
      </c>
      <c r="E302" s="194">
        <v>37894.449999999997</v>
      </c>
      <c r="F302" s="45">
        <f t="shared" si="68"/>
        <v>273.49555414417273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71660.37</v>
      </c>
      <c r="E304" s="194">
        <v>90390</v>
      </c>
      <c r="F304" s="45">
        <f t="shared" si="68"/>
        <v>126.1366638213004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6019.27</v>
      </c>
      <c r="E308" s="60">
        <f t="shared" si="71"/>
        <v>1971.22</v>
      </c>
      <c r="F308" s="45">
        <f t="shared" ref="F308:F428" si="72">IF(D308&lt;&gt;0,IF(E308/D308&gt;=100,"&gt;&gt;100",E308/D308*100),"-")</f>
        <v>32.748489434765347</v>
      </c>
    </row>
    <row r="309" spans="1:6" ht="12.75" customHeight="1" x14ac:dyDescent="0.2">
      <c r="A309" s="63">
        <v>71</v>
      </c>
      <c r="B309" s="64" t="s">
        <v>610</v>
      </c>
      <c r="C309" s="247" t="s">
        <v>611</v>
      </c>
      <c r="D309" s="60">
        <f t="shared" ref="D309:E309" si="73">D310+D314</f>
        <v>4319.2700000000004</v>
      </c>
      <c r="E309" s="60">
        <f t="shared" si="73"/>
        <v>0</v>
      </c>
      <c r="F309" s="45">
        <f t="shared" si="72"/>
        <v>0</v>
      </c>
    </row>
    <row r="310" spans="1:6" ht="24" x14ac:dyDescent="0.2">
      <c r="A310" s="63">
        <v>711</v>
      </c>
      <c r="B310" s="64" t="s">
        <v>612</v>
      </c>
      <c r="C310" s="247" t="s">
        <v>613</v>
      </c>
      <c r="D310" s="60">
        <f t="shared" ref="D310:E310" si="74">SUM(D311:D313)</f>
        <v>4319.2700000000004</v>
      </c>
      <c r="E310" s="60">
        <f t="shared" si="74"/>
        <v>0</v>
      </c>
      <c r="F310" s="45">
        <f t="shared" si="72"/>
        <v>0</v>
      </c>
    </row>
    <row r="311" spans="1:6" ht="12.75" customHeight="1" x14ac:dyDescent="0.2">
      <c r="A311" s="63">
        <v>7111</v>
      </c>
      <c r="B311" s="64" t="s">
        <v>614</v>
      </c>
      <c r="C311" s="247" t="s">
        <v>615</v>
      </c>
      <c r="D311" s="194">
        <v>4319.2700000000004</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1700</v>
      </c>
      <c r="E321" s="60">
        <f t="shared" si="76"/>
        <v>1971.22</v>
      </c>
      <c r="F321" s="45">
        <f t="shared" si="72"/>
        <v>115.95411764705884</v>
      </c>
    </row>
    <row r="322" spans="1:6" ht="12.75" customHeight="1" x14ac:dyDescent="0.2">
      <c r="A322" s="63">
        <v>721</v>
      </c>
      <c r="B322" s="64" t="s">
        <v>636</v>
      </c>
      <c r="C322" s="247" t="s">
        <v>637</v>
      </c>
      <c r="D322" s="60">
        <f t="shared" ref="D322:E322" si="77">SUM(D323:D326)</f>
        <v>1700</v>
      </c>
      <c r="E322" s="60">
        <f t="shared" si="77"/>
        <v>1971.22</v>
      </c>
      <c r="F322" s="45">
        <f t="shared" si="72"/>
        <v>115.95411764705884</v>
      </c>
    </row>
    <row r="323" spans="1:6" ht="12.75" customHeight="1" x14ac:dyDescent="0.2">
      <c r="A323" s="63">
        <v>7211</v>
      </c>
      <c r="B323" s="64" t="s">
        <v>638</v>
      </c>
      <c r="C323" s="247" t="s">
        <v>639</v>
      </c>
      <c r="D323" s="194">
        <v>1700</v>
      </c>
      <c r="E323" s="194">
        <v>1971.22</v>
      </c>
      <c r="F323" s="45">
        <f t="shared" si="72"/>
        <v>115.95411764705884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771381.32</v>
      </c>
      <c r="E360" s="60">
        <f t="shared" si="86"/>
        <v>550301.81000000006</v>
      </c>
      <c r="F360" s="45">
        <f t="shared" si="72"/>
        <v>71.339789509032983</v>
      </c>
    </row>
    <row r="361" spans="1:6" ht="12.75" customHeight="1" x14ac:dyDescent="0.2">
      <c r="A361" s="63">
        <v>41</v>
      </c>
      <c r="B361" s="64" t="s">
        <v>714</v>
      </c>
      <c r="C361" s="247" t="s">
        <v>715</v>
      </c>
      <c r="D361" s="60">
        <f t="shared" ref="D361:E361" si="87">D362+D366</f>
        <v>66722.490000000005</v>
      </c>
      <c r="E361" s="60">
        <f t="shared" si="87"/>
        <v>66455</v>
      </c>
      <c r="F361" s="45">
        <f t="shared" si="72"/>
        <v>99.599100693034686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66722.490000000005</v>
      </c>
      <c r="E366" s="60">
        <f t="shared" si="89"/>
        <v>66455</v>
      </c>
      <c r="F366" s="45">
        <f t="shared" si="72"/>
        <v>99.599100693034686</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66722.490000000005</v>
      </c>
      <c r="E372" s="194">
        <v>66455</v>
      </c>
      <c r="F372" s="45">
        <f t="shared" si="72"/>
        <v>99.599100693034686</v>
      </c>
    </row>
    <row r="373" spans="1:6" ht="24" x14ac:dyDescent="0.2">
      <c r="A373" s="63">
        <v>42</v>
      </c>
      <c r="B373" s="183" t="s">
        <v>730</v>
      </c>
      <c r="C373" s="247" t="s">
        <v>731</v>
      </c>
      <c r="D373" s="60">
        <f t="shared" ref="D373:E373" si="90">D374+D379+D388+D393+D398+D401</f>
        <v>704658.83</v>
      </c>
      <c r="E373" s="60">
        <f t="shared" si="90"/>
        <v>483846.81</v>
      </c>
      <c r="F373" s="45">
        <f t="shared" si="72"/>
        <v>68.663981688840821</v>
      </c>
    </row>
    <row r="374" spans="1:6" ht="12.75" customHeight="1" x14ac:dyDescent="0.2">
      <c r="A374" s="63">
        <v>421</v>
      </c>
      <c r="B374" s="64" t="s">
        <v>732</v>
      </c>
      <c r="C374" s="247" t="s">
        <v>733</v>
      </c>
      <c r="D374" s="60">
        <f t="shared" ref="D374:E374" si="91">SUM(D375:D378)</f>
        <v>671905.57</v>
      </c>
      <c r="E374" s="60">
        <f t="shared" si="91"/>
        <v>459299.74</v>
      </c>
      <c r="F374" s="45">
        <f t="shared" si="72"/>
        <v>68.357781287629464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11375</v>
      </c>
      <c r="E376" s="194">
        <v>0</v>
      </c>
      <c r="F376" s="45">
        <f t="shared" si="72"/>
        <v>0</v>
      </c>
    </row>
    <row r="377" spans="1:6" ht="12.75" customHeight="1" x14ac:dyDescent="0.2">
      <c r="A377" s="63">
        <v>4213</v>
      </c>
      <c r="B377" s="64" t="s">
        <v>642</v>
      </c>
      <c r="C377" s="247" t="s">
        <v>736</v>
      </c>
      <c r="D377" s="194">
        <v>590281.96</v>
      </c>
      <c r="E377" s="194">
        <v>227439.63</v>
      </c>
      <c r="F377" s="45">
        <f t="shared" si="72"/>
        <v>38.530676085713345</v>
      </c>
    </row>
    <row r="378" spans="1:6" ht="12.75" customHeight="1" x14ac:dyDescent="0.2">
      <c r="A378" s="63">
        <v>4214</v>
      </c>
      <c r="B378" s="64" t="s">
        <v>644</v>
      </c>
      <c r="C378" s="247" t="s">
        <v>737</v>
      </c>
      <c r="D378" s="194">
        <v>70248.61</v>
      </c>
      <c r="E378" s="194">
        <v>231860.11</v>
      </c>
      <c r="F378" s="45">
        <f t="shared" si="72"/>
        <v>330.05650930317336</v>
      </c>
    </row>
    <row r="379" spans="1:6" ht="12.75" customHeight="1" x14ac:dyDescent="0.2">
      <c r="A379" s="63">
        <v>422</v>
      </c>
      <c r="B379" s="64" t="s">
        <v>738</v>
      </c>
      <c r="C379" s="247" t="s">
        <v>739</v>
      </c>
      <c r="D379" s="60">
        <f t="shared" ref="D379:E379" si="92">SUM(D380:D387)</f>
        <v>32753.26</v>
      </c>
      <c r="E379" s="60">
        <f t="shared" si="92"/>
        <v>24547.07</v>
      </c>
      <c r="F379" s="45">
        <f t="shared" si="72"/>
        <v>74.945425279804212</v>
      </c>
    </row>
    <row r="380" spans="1:6" ht="12.75" customHeight="1" x14ac:dyDescent="0.2">
      <c r="A380" s="63">
        <v>4221</v>
      </c>
      <c r="B380" s="64" t="s">
        <v>648</v>
      </c>
      <c r="C380" s="247" t="s">
        <v>740</v>
      </c>
      <c r="D380" s="194">
        <v>4288.2</v>
      </c>
      <c r="E380" s="194">
        <v>1181.8900000000001</v>
      </c>
      <c r="F380" s="45">
        <f t="shared" si="72"/>
        <v>27.56144769367101</v>
      </c>
    </row>
    <row r="381" spans="1:6" ht="12.75" customHeight="1" x14ac:dyDescent="0.2">
      <c r="A381" s="63">
        <v>4222</v>
      </c>
      <c r="B381" s="64" t="s">
        <v>741</v>
      </c>
      <c r="C381" s="247" t="s">
        <v>742</v>
      </c>
      <c r="D381" s="194">
        <v>0</v>
      </c>
      <c r="E381" s="194">
        <v>3435.44</v>
      </c>
      <c r="F381" s="45" t="str">
        <f t="shared" si="72"/>
        <v>-</v>
      </c>
    </row>
    <row r="382" spans="1:6" ht="12.75" customHeight="1" x14ac:dyDescent="0.2">
      <c r="A382" s="63">
        <v>4223</v>
      </c>
      <c r="B382" s="64" t="s">
        <v>652</v>
      </c>
      <c r="C382" s="247" t="s">
        <v>743</v>
      </c>
      <c r="D382" s="194">
        <v>251.65</v>
      </c>
      <c r="E382" s="194">
        <v>2803.19</v>
      </c>
      <c r="F382" s="45">
        <f t="shared" si="72"/>
        <v>1113.9241009338366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28213.41</v>
      </c>
      <c r="E386" s="194">
        <v>17126.55</v>
      </c>
      <c r="F386" s="45">
        <f t="shared" si="72"/>
        <v>60.703580318720775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765362.04999999993</v>
      </c>
      <c r="E418" s="60">
        <f t="shared" si="102"/>
        <v>548330.59000000008</v>
      </c>
      <c r="F418" s="45">
        <f t="shared" si="72"/>
        <v>71.64329483020488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7047.47</v>
      </c>
      <c r="E421" s="194">
        <v>5076.25</v>
      </c>
      <c r="F421" s="45">
        <f t="shared" si="72"/>
        <v>72.029394945987704</v>
      </c>
    </row>
    <row r="422" spans="1:6" ht="12.75" customHeight="1" x14ac:dyDescent="0.2">
      <c r="A422" s="63" t="s">
        <v>582</v>
      </c>
      <c r="B422" s="64" t="s">
        <v>803</v>
      </c>
      <c r="C422" s="247" t="s">
        <v>804</v>
      </c>
      <c r="D422" s="60">
        <f>D6+D308</f>
        <v>1691176.22</v>
      </c>
      <c r="E422" s="60">
        <f>E6+E308</f>
        <v>2089736.3800000001</v>
      </c>
      <c r="F422" s="45">
        <f t="shared" si="72"/>
        <v>123.56703903984649</v>
      </c>
    </row>
    <row r="423" spans="1:6" ht="12.75" customHeight="1" x14ac:dyDescent="0.2">
      <c r="A423" s="63" t="s">
        <v>582</v>
      </c>
      <c r="B423" s="64" t="s">
        <v>805</v>
      </c>
      <c r="C423" s="247" t="s">
        <v>806</v>
      </c>
      <c r="D423" s="60">
        <f t="shared" ref="D423:E423" si="103">D299+D360</f>
        <v>1667137.37</v>
      </c>
      <c r="E423" s="60">
        <f t="shared" si="103"/>
        <v>2161113.7999999998</v>
      </c>
      <c r="F423" s="45">
        <f t="shared" si="72"/>
        <v>129.6302175746921</v>
      </c>
    </row>
    <row r="424" spans="1:6" ht="12.75" customHeight="1" x14ac:dyDescent="0.2">
      <c r="A424" s="63" t="s">
        <v>582</v>
      </c>
      <c r="B424" s="64" t="s">
        <v>807</v>
      </c>
      <c r="C424" s="247" t="s">
        <v>808</v>
      </c>
      <c r="D424" s="60">
        <f t="shared" ref="D424:E424" si="104">IF(D422&gt;=D423,D422-D423,0)</f>
        <v>24038.84999999986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71377.419999999693</v>
      </c>
      <c r="F425" s="45" t="str">
        <f t="shared" si="72"/>
        <v>-</v>
      </c>
    </row>
    <row r="426" spans="1:6" ht="12.75" customHeight="1" x14ac:dyDescent="0.2">
      <c r="A426" s="251" t="s">
        <v>811</v>
      </c>
      <c r="B426" s="183" t="s">
        <v>812</v>
      </c>
      <c r="C426" s="252" t="s">
        <v>813</v>
      </c>
      <c r="D426" s="60">
        <f t="shared" ref="D426:E426" si="106">IF(D302-D303+D419-D420&gt;=0,D302-D303+D419-D420,0)</f>
        <v>13855.6</v>
      </c>
      <c r="E426" s="60">
        <f t="shared" si="106"/>
        <v>37894.449999999997</v>
      </c>
      <c r="F426" s="45">
        <f t="shared" si="72"/>
        <v>273.49555414417273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78707.839999999997</v>
      </c>
      <c r="E428" s="81">
        <f t="shared" si="108"/>
        <v>95466.25</v>
      </c>
      <c r="F428" s="61">
        <f t="shared" si="72"/>
        <v>121.29191958513917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1691176.22</v>
      </c>
      <c r="E643" s="60">
        <f>E422+E430</f>
        <v>2089736.3800000001</v>
      </c>
      <c r="F643" s="45">
        <f t="shared" si="109"/>
        <v>123.56703903984649</v>
      </c>
    </row>
    <row r="644" spans="1:6" ht="12.75" customHeight="1" x14ac:dyDescent="0.2">
      <c r="A644" s="63" t="s">
        <v>582</v>
      </c>
      <c r="B644" s="64" t="s">
        <v>1238</v>
      </c>
      <c r="C644" s="247" t="s">
        <v>1239</v>
      </c>
      <c r="D644" s="60">
        <f>D423+D535</f>
        <v>1667137.37</v>
      </c>
      <c r="E644" s="60">
        <f>E423+E535</f>
        <v>2161113.7999999998</v>
      </c>
      <c r="F644" s="45">
        <f t="shared" si="109"/>
        <v>129.6302175746921</v>
      </c>
    </row>
    <row r="645" spans="1:6" ht="12.75" customHeight="1" x14ac:dyDescent="0.2">
      <c r="A645" s="63" t="s">
        <v>582</v>
      </c>
      <c r="B645" s="64" t="s">
        <v>1240</v>
      </c>
      <c r="C645" s="247" t="s">
        <v>1241</v>
      </c>
      <c r="D645" s="60">
        <f t="shared" ref="D645:E645" si="163">IF(D643&gt;=D644,D643-D644,0)</f>
        <v>24038.84999999986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71377.419999999693</v>
      </c>
      <c r="F646" s="45" t="str">
        <f t="shared" si="109"/>
        <v>-</v>
      </c>
    </row>
    <row r="647" spans="1:6" ht="24" x14ac:dyDescent="0.2">
      <c r="A647" s="251" t="s">
        <v>1244</v>
      </c>
      <c r="B647" s="64" t="s">
        <v>1245</v>
      </c>
      <c r="C647" s="252" t="s">
        <v>1244</v>
      </c>
      <c r="D647" s="60">
        <f>IF(D426-D427+D641-D642&gt;=0,D426-D427+D641-D642,0)</f>
        <v>13855.6</v>
      </c>
      <c r="E647" s="60">
        <f>IF(E426-E427+E641-E642&gt;=0,E426-E427+E641-E642,0)</f>
        <v>37894.449999999997</v>
      </c>
      <c r="F647" s="45">
        <f t="shared" si="109"/>
        <v>273.49555414417273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37894.449999999859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33482.969999999696</v>
      </c>
      <c r="F650" s="45" t="str">
        <f t="shared" si="109"/>
        <v>-</v>
      </c>
    </row>
    <row r="651" spans="1:6" ht="24" x14ac:dyDescent="0.2">
      <c r="A651" s="249" t="s">
        <v>1252</v>
      </c>
      <c r="B651" s="184" t="s">
        <v>1253</v>
      </c>
      <c r="C651" s="250" t="s">
        <v>1252</v>
      </c>
      <c r="D651" s="196">
        <v>25307.279999999999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81258.820000000007</v>
      </c>
      <c r="E653" s="194">
        <v>147327.93</v>
      </c>
      <c r="F653" s="45">
        <f t="shared" ref="F653:F740" si="167">IF(D653&lt;&gt;0,IF(E653/D653&gt;=100,"&gt;&gt;100",E653/D653*100),"-")</f>
        <v>181.30700150457511</v>
      </c>
    </row>
    <row r="654" spans="1:6" ht="12.75" customHeight="1" x14ac:dyDescent="0.2">
      <c r="A654" s="63" t="s">
        <v>1257</v>
      </c>
      <c r="B654" s="64" t="s">
        <v>1258</v>
      </c>
      <c r="C654" s="247" t="s">
        <v>1257</v>
      </c>
      <c r="D654" s="194">
        <v>1873557.73</v>
      </c>
      <c r="E654" s="194">
        <v>2800240.19</v>
      </c>
      <c r="F654" s="45">
        <f t="shared" si="167"/>
        <v>149.46111054715138</v>
      </c>
    </row>
    <row r="655" spans="1:6" ht="12.75" customHeight="1" x14ac:dyDescent="0.2">
      <c r="A655" s="63" t="s">
        <v>1259</v>
      </c>
      <c r="B655" s="64" t="s">
        <v>1260</v>
      </c>
      <c r="C655" s="247" t="s">
        <v>1259</v>
      </c>
      <c r="D655" s="194">
        <v>1807488.62</v>
      </c>
      <c r="E655" s="194">
        <v>2821322.24</v>
      </c>
      <c r="F655" s="45">
        <f t="shared" si="167"/>
        <v>156.09073322962331</v>
      </c>
    </row>
    <row r="656" spans="1:6" ht="24" x14ac:dyDescent="0.2">
      <c r="A656" s="63">
        <v>11</v>
      </c>
      <c r="B656" s="64" t="s">
        <v>1261</v>
      </c>
      <c r="C656" s="247" t="s">
        <v>1262</v>
      </c>
      <c r="D656" s="60">
        <f t="shared" ref="D656:E656" si="168">+D653+D654-D655</f>
        <v>147327.92999999993</v>
      </c>
      <c r="E656" s="60">
        <f t="shared" si="168"/>
        <v>126245.87999999989</v>
      </c>
      <c r="F656" s="45">
        <f t="shared" si="167"/>
        <v>85.690391496031978</v>
      </c>
    </row>
    <row r="657" spans="1:6" ht="24" x14ac:dyDescent="0.2">
      <c r="A657" s="63" t="s">
        <v>582</v>
      </c>
      <c r="B657" s="64" t="s">
        <v>1263</v>
      </c>
      <c r="C657" s="247" t="s">
        <v>1264</v>
      </c>
      <c r="D657" s="253">
        <v>12</v>
      </c>
      <c r="E657" s="253">
        <v>14</v>
      </c>
      <c r="F657" s="45">
        <f t="shared" si="167"/>
        <v>116.66666666666667</v>
      </c>
    </row>
    <row r="658" spans="1:6" ht="24" x14ac:dyDescent="0.2">
      <c r="A658" s="63" t="s">
        <v>582</v>
      </c>
      <c r="B658" s="64" t="s">
        <v>1265</v>
      </c>
      <c r="C658" s="247" t="s">
        <v>1266</v>
      </c>
      <c r="D658" s="253">
        <v>17</v>
      </c>
      <c r="E658" s="253">
        <v>19</v>
      </c>
      <c r="F658" s="45">
        <f t="shared" si="167"/>
        <v>111.76470588235294</v>
      </c>
    </row>
    <row r="659" spans="1:6" ht="12.75" customHeight="1" x14ac:dyDescent="0.2">
      <c r="A659" s="63" t="s">
        <v>582</v>
      </c>
      <c r="B659" s="64" t="s">
        <v>1267</v>
      </c>
      <c r="C659" s="247" t="s">
        <v>1268</v>
      </c>
      <c r="D659" s="253">
        <v>12</v>
      </c>
      <c r="E659" s="253">
        <v>14</v>
      </c>
      <c r="F659" s="45">
        <f t="shared" si="167"/>
        <v>116.66666666666667</v>
      </c>
    </row>
    <row r="660" spans="1:6" ht="12.75" customHeight="1" x14ac:dyDescent="0.2">
      <c r="A660" s="63" t="s">
        <v>582</v>
      </c>
      <c r="B660" s="64" t="s">
        <v>1269</v>
      </c>
      <c r="C660" s="247" t="s">
        <v>1270</v>
      </c>
      <c r="D660" s="253">
        <v>17</v>
      </c>
      <c r="E660" s="253">
        <v>19</v>
      </c>
      <c r="F660" s="45">
        <f t="shared" si="167"/>
        <v>111.76470588235294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66.36</v>
      </c>
      <c r="E662" s="192">
        <v>0</v>
      </c>
      <c r="F662" s="71">
        <f t="shared" si="167"/>
        <v>0</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22082.29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285517.96999999997</v>
      </c>
      <c r="E669" s="194">
        <v>5200</v>
      </c>
      <c r="F669" s="45">
        <f t="shared" si="167"/>
        <v>1.8212513909369701</v>
      </c>
    </row>
    <row r="670" spans="1:6" ht="12.75" customHeight="1" x14ac:dyDescent="0.2">
      <c r="A670" s="63">
        <v>63312</v>
      </c>
      <c r="B670" s="64" t="s">
        <v>1290</v>
      </c>
      <c r="C670" s="247" t="s">
        <v>1291</v>
      </c>
      <c r="D670" s="194">
        <v>25178.33</v>
      </c>
      <c r="E670" s="194">
        <v>7000</v>
      </c>
      <c r="F670" s="45">
        <f t="shared" si="167"/>
        <v>27.801685020412393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17734.52</v>
      </c>
      <c r="F672" s="45" t="str">
        <f t="shared" si="167"/>
        <v>-</v>
      </c>
    </row>
    <row r="673" spans="1:6" ht="12.75" customHeight="1" x14ac:dyDescent="0.2">
      <c r="A673" s="63">
        <v>63321</v>
      </c>
      <c r="B673" s="64" t="s">
        <v>1296</v>
      </c>
      <c r="C673" s="247" t="s">
        <v>1297</v>
      </c>
      <c r="D673" s="194">
        <v>216669.69</v>
      </c>
      <c r="E673" s="194">
        <v>307701.19</v>
      </c>
      <c r="F673" s="45">
        <f t="shared" si="167"/>
        <v>142.01395220531307</v>
      </c>
    </row>
    <row r="674" spans="1:6" ht="12.75" customHeight="1" x14ac:dyDescent="0.2">
      <c r="A674" s="63">
        <v>63322</v>
      </c>
      <c r="B674" s="64" t="s">
        <v>1298</v>
      </c>
      <c r="C674" s="247" t="s">
        <v>1299</v>
      </c>
      <c r="D674" s="194">
        <v>34518.1</v>
      </c>
      <c r="E674" s="194">
        <v>20162.12</v>
      </c>
      <c r="F674" s="45">
        <f t="shared" si="167"/>
        <v>58.410283300645169</v>
      </c>
    </row>
    <row r="675" spans="1:6" ht="12.75" customHeight="1" x14ac:dyDescent="0.2">
      <c r="A675" s="63">
        <v>63323</v>
      </c>
      <c r="B675" s="64" t="s">
        <v>1300</v>
      </c>
      <c r="C675" s="247" t="s">
        <v>1301</v>
      </c>
      <c r="D675" s="194">
        <v>12081.35</v>
      </c>
      <c r="E675" s="194">
        <v>0</v>
      </c>
      <c r="F675" s="45">
        <f t="shared" si="167"/>
        <v>0</v>
      </c>
    </row>
    <row r="676" spans="1:6" ht="12.75" customHeight="1" x14ac:dyDescent="0.2">
      <c r="A676" s="63">
        <v>63324</v>
      </c>
      <c r="B676" s="64" t="s">
        <v>1302</v>
      </c>
      <c r="C676" s="247" t="s">
        <v>1303</v>
      </c>
      <c r="D676" s="194">
        <v>5177.72</v>
      </c>
      <c r="E676" s="194">
        <v>0</v>
      </c>
      <c r="F676" s="45">
        <f t="shared" si="167"/>
        <v>0</v>
      </c>
    </row>
    <row r="677" spans="1:6" ht="12.75" customHeight="1" x14ac:dyDescent="0.2">
      <c r="A677" s="70">
        <v>63414</v>
      </c>
      <c r="B677" s="65" t="s">
        <v>1304</v>
      </c>
      <c r="C677" s="278" t="s">
        <v>1305</v>
      </c>
      <c r="D677" s="192">
        <v>6320.48</v>
      </c>
      <c r="E677" s="192">
        <v>3658.92</v>
      </c>
      <c r="F677" s="71">
        <f t="shared" si="167"/>
        <v>57.889907095663631</v>
      </c>
    </row>
    <row r="678" spans="1:6" ht="12.75" customHeight="1" x14ac:dyDescent="0.2">
      <c r="A678" s="70">
        <v>63415</v>
      </c>
      <c r="B678" s="65" t="s">
        <v>1306</v>
      </c>
      <c r="C678" s="278" t="s">
        <v>1307</v>
      </c>
      <c r="D678" s="192">
        <v>6554.48</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293732.46000000002</v>
      </c>
      <c r="E681" s="192">
        <v>98235.67</v>
      </c>
      <c r="F681" s="71">
        <f t="shared" si="167"/>
        <v>33.443927171004525</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35955.629999999997</v>
      </c>
      <c r="E683" s="192">
        <v>0</v>
      </c>
      <c r="F683" s="71">
        <f t="shared" si="167"/>
        <v>0</v>
      </c>
    </row>
    <row r="684" spans="1:6" ht="24" x14ac:dyDescent="0.2">
      <c r="A684" s="70">
        <v>63613</v>
      </c>
      <c r="B684" s="182" t="s">
        <v>1318</v>
      </c>
      <c r="C684" s="278" t="s">
        <v>1319</v>
      </c>
      <c r="D684" s="192">
        <v>0</v>
      </c>
      <c r="E684" s="192">
        <v>179553.34</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62153.63</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4631.6899999999996</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47310.58</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12498.89</v>
      </c>
      <c r="E734" s="192">
        <v>23860.69</v>
      </c>
      <c r="F734" s="71">
        <f t="shared" si="167"/>
        <v>190.90247213952597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610.20000000000005</v>
      </c>
      <c r="E736" s="194">
        <v>257.91000000000003</v>
      </c>
      <c r="F736" s="45">
        <f t="shared" si="167"/>
        <v>42.266470009832844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746.52</v>
      </c>
      <c r="E738" s="194">
        <v>1214.3699999999999</v>
      </c>
      <c r="F738" s="45">
        <f t="shared" si="167"/>
        <v>162.6707924770937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22381.25</v>
      </c>
      <c r="E741" s="192">
        <v>26691.71</v>
      </c>
      <c r="F741" s="71">
        <f t="shared" ref="F741:F1006" si="169">IF(D741&lt;&gt;0,IF(E741/D741&gt;=100,"&gt;&gt;100",E741/D741*100),"-")</f>
        <v>119.25924602066462</v>
      </c>
    </row>
    <row r="742" spans="1:6" ht="12.75" customHeight="1" x14ac:dyDescent="0.2">
      <c r="A742" s="70" t="s">
        <v>1414</v>
      </c>
      <c r="B742" s="65" t="s">
        <v>1415</v>
      </c>
      <c r="C742" s="278" t="s">
        <v>1414</v>
      </c>
      <c r="D742" s="192">
        <v>571.67999999999995</v>
      </c>
      <c r="E742" s="192">
        <v>860.44</v>
      </c>
      <c r="F742" s="71">
        <f t="shared" si="169"/>
        <v>150.51077525888613</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18550.560000000001</v>
      </c>
      <c r="E777" s="192">
        <v>0</v>
      </c>
      <c r="F777" s="71">
        <f t="shared" si="169"/>
        <v>0</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22600</v>
      </c>
      <c r="E784" s="192">
        <v>0</v>
      </c>
      <c r="F784" s="71">
        <f t="shared" si="169"/>
        <v>0</v>
      </c>
    </row>
    <row r="785" spans="1:6" ht="12" x14ac:dyDescent="0.2">
      <c r="A785" s="70">
        <v>36319</v>
      </c>
      <c r="B785" s="182" t="s">
        <v>1500</v>
      </c>
      <c r="C785" s="278" t="s">
        <v>1501</v>
      </c>
      <c r="D785" s="192">
        <v>90573.05</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45407.68</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4379.8599999999997</v>
      </c>
      <c r="E848" s="194">
        <v>3583.53</v>
      </c>
      <c r="F848" s="45">
        <f t="shared" si="169"/>
        <v>81.818368623654649</v>
      </c>
    </row>
    <row r="849" spans="1:6" ht="12.75" customHeight="1" x14ac:dyDescent="0.2">
      <c r="A849" s="63">
        <v>37218</v>
      </c>
      <c r="B849" s="64" t="s">
        <v>1627</v>
      </c>
      <c r="C849" s="247" t="s">
        <v>1628</v>
      </c>
      <c r="D849" s="194">
        <v>557.01</v>
      </c>
      <c r="E849" s="194">
        <v>439.56</v>
      </c>
      <c r="F849" s="45">
        <f t="shared" si="169"/>
        <v>78.914202617547261</v>
      </c>
    </row>
    <row r="850" spans="1:6" ht="12.75" customHeight="1" x14ac:dyDescent="0.2">
      <c r="A850" s="63">
        <v>37219</v>
      </c>
      <c r="B850" s="64" t="s">
        <v>1629</v>
      </c>
      <c r="C850" s="247" t="s">
        <v>1630</v>
      </c>
      <c r="D850" s="194">
        <v>26362.68</v>
      </c>
      <c r="E850" s="194">
        <v>26124.62</v>
      </c>
      <c r="F850" s="45">
        <f t="shared" si="169"/>
        <v>99.096981035312041</v>
      </c>
    </row>
    <row r="851" spans="1:6" ht="12.75" customHeight="1" x14ac:dyDescent="0.2">
      <c r="A851" s="63">
        <v>37221</v>
      </c>
      <c r="B851" s="64" t="s">
        <v>1631</v>
      </c>
      <c r="C851" s="247" t="s">
        <v>1632</v>
      </c>
      <c r="D851" s="194">
        <v>7572.61</v>
      </c>
      <c r="E851" s="194">
        <v>5490</v>
      </c>
      <c r="F851" s="45">
        <f t="shared" si="169"/>
        <v>72.498121519528937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3602</v>
      </c>
      <c r="E855" s="194">
        <v>0</v>
      </c>
      <c r="F855" s="45">
        <f t="shared" si="169"/>
        <v>0</v>
      </c>
    </row>
    <row r="856" spans="1:6" ht="12.75" customHeight="1" x14ac:dyDescent="0.2">
      <c r="A856" s="63">
        <v>38117</v>
      </c>
      <c r="B856" s="64" t="s">
        <v>1640</v>
      </c>
      <c r="C856" s="247" t="s">
        <v>1641</v>
      </c>
      <c r="D856" s="194">
        <v>14593.36</v>
      </c>
      <c r="E856" s="194">
        <v>0</v>
      </c>
      <c r="F856" s="45">
        <f t="shared" si="169"/>
        <v>0</v>
      </c>
    </row>
    <row r="857" spans="1:6" ht="12.75" customHeight="1" x14ac:dyDescent="0.2">
      <c r="A857" s="63">
        <v>38612</v>
      </c>
      <c r="B857" s="64" t="s">
        <v>1642</v>
      </c>
      <c r="C857" s="247" t="s">
        <v>1643</v>
      </c>
      <c r="D857" s="194">
        <v>0</v>
      </c>
      <c r="E857" s="194">
        <v>46400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4" zoomScaleNormal="100" workbookViewId="0">
      <selection activeCell="L266" sqref="L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7439418.8399999999</v>
      </c>
      <c r="E6" s="180">
        <f t="shared" si="0"/>
        <v>7617832.4399999985</v>
      </c>
      <c r="F6" s="181">
        <f t="shared" ref="F6:F298" si="1">IF(D6&gt;0,IF(E6/D6&gt;=100,"&gt;&gt;100",E6/D6*100),"-")</f>
        <v>102.39821958995925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6899283.5800000001</v>
      </c>
      <c r="E7" s="79">
        <f t="shared" si="2"/>
        <v>7105063.7599999988</v>
      </c>
      <c r="F7" s="71">
        <f t="shared" si="1"/>
        <v>102.98263113284001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1905721.15</v>
      </c>
      <c r="E8" s="79">
        <f>E9+E10-E11</f>
        <v>1845796.16</v>
      </c>
      <c r="F8" s="71">
        <f t="shared" si="1"/>
        <v>96.855521596115992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1845796.16</v>
      </c>
      <c r="E9" s="192">
        <v>1845796.16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59924.99</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4993562.4300000006</v>
      </c>
      <c r="E12" s="79">
        <f t="shared" si="3"/>
        <v>5259267.5999999987</v>
      </c>
      <c r="F12" s="71">
        <f t="shared" si="1"/>
        <v>105.32095420302971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4824687.7100000009</v>
      </c>
      <c r="E13" s="79">
        <f t="shared" si="4"/>
        <v>5045497.169999999</v>
      </c>
      <c r="F13" s="71">
        <f t="shared" si="1"/>
        <v>104.57665808177248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2679430.37</v>
      </c>
      <c r="E15" s="192">
        <v>2679430.37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3797668.44</v>
      </c>
      <c r="E16" s="192">
        <v>4025108.07</v>
      </c>
      <c r="F16" s="71">
        <f t="shared" si="1"/>
        <v>105.98892803817282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182307.19</v>
      </c>
      <c r="E17" s="192">
        <v>414167.3</v>
      </c>
      <c r="F17" s="71">
        <f t="shared" si="1"/>
        <v>227.18100147339223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1834718.29</v>
      </c>
      <c r="E18" s="192">
        <v>2073208.57</v>
      </c>
      <c r="F18" s="71">
        <f t="shared" si="1"/>
        <v>112.99874107648429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120132.12000000005</v>
      </c>
      <c r="E19" s="79">
        <f t="shared" si="5"/>
        <v>83110.090000000026</v>
      </c>
      <c r="F19" s="71">
        <f t="shared" si="1"/>
        <v>69.18223868853724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137707.91</v>
      </c>
      <c r="E20" s="192">
        <v>130653.67</v>
      </c>
      <c r="F20" s="71">
        <f t="shared" si="1"/>
        <v>94.87738939615015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39058.93</v>
      </c>
      <c r="E21" s="192">
        <v>42494.37</v>
      </c>
      <c r="F21" s="71">
        <f t="shared" si="1"/>
        <v>108.7955302410998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102649.19</v>
      </c>
      <c r="E22" s="192">
        <v>105214.98</v>
      </c>
      <c r="F22" s="71">
        <f t="shared" si="1"/>
        <v>102.49957159915242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26372.02</v>
      </c>
      <c r="E25" s="192">
        <v>26372.02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153218.44</v>
      </c>
      <c r="E26" s="192">
        <v>170582.39</v>
      </c>
      <c r="F26" s="71">
        <f t="shared" si="1"/>
        <v>111.3328069389037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338874.37</v>
      </c>
      <c r="E28" s="192">
        <v>392207.34</v>
      </c>
      <c r="F28" s="71">
        <f t="shared" si="1"/>
        <v>115.73827197377011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81570.62</v>
      </c>
      <c r="E30" s="192">
        <v>81570.62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81570.62</v>
      </c>
      <c r="E34" s="192">
        <v>81570.62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535.29999999999995</v>
      </c>
      <c r="E36" s="192">
        <v>535.29999999999995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535.29999999999995</v>
      </c>
      <c r="E40" s="192">
        <v>535.29999999999995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8425.85</v>
      </c>
      <c r="E41" s="79">
        <f t="shared" si="8"/>
        <v>6738.8200000000006</v>
      </c>
      <c r="F41" s="71">
        <f t="shared" si="1"/>
        <v>79.977925075808372</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12848.76</v>
      </c>
      <c r="E42" s="192">
        <v>12848.76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4422.91</v>
      </c>
      <c r="E44" s="192">
        <v>6109.94</v>
      </c>
      <c r="F44" s="71">
        <f t="shared" si="1"/>
        <v>138.14298730926018</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40316.749999999884</v>
      </c>
      <c r="E45" s="79">
        <f t="shared" si="9"/>
        <v>123921.5199999999</v>
      </c>
      <c r="F45" s="71">
        <f t="shared" si="1"/>
        <v>307.36981527528945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6377.46</v>
      </c>
      <c r="E47" s="192">
        <v>6377.46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948896.69</v>
      </c>
      <c r="E49" s="192">
        <v>1075276.68</v>
      </c>
      <c r="F49" s="71">
        <f t="shared" si="1"/>
        <v>113.31862481257049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914957.4</v>
      </c>
      <c r="E50" s="192">
        <v>957732.62</v>
      </c>
      <c r="F50" s="71">
        <f t="shared" si="1"/>
        <v>104.67510509232451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21074.49</v>
      </c>
      <c r="E54" s="192">
        <v>23757.040000000001</v>
      </c>
      <c r="F54" s="71">
        <f t="shared" si="1"/>
        <v>112.72889640508501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21074.49</v>
      </c>
      <c r="E55" s="192">
        <v>23757.040000000001</v>
      </c>
      <c r="F55" s="71">
        <f t="shared" si="1"/>
        <v>112.72889640508501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540135.26</v>
      </c>
      <c r="E69" s="79">
        <f>E70+E82+E88+E119+E135+E147+E165+E171</f>
        <v>512768.68000000005</v>
      </c>
      <c r="F69" s="71">
        <f t="shared" si="1"/>
        <v>94.93338390831957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147327.93</v>
      </c>
      <c r="E70" s="79">
        <f t="shared" si="12"/>
        <v>126245.87999999999</v>
      </c>
      <c r="F70" s="71">
        <f t="shared" si="1"/>
        <v>85.690391496032021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147281.63999999998</v>
      </c>
      <c r="E71" s="79">
        <f t="shared" si="13"/>
        <v>126199.59</v>
      </c>
      <c r="F71" s="71">
        <f t="shared" si="1"/>
        <v>85.685894046264025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6361.83</v>
      </c>
      <c r="E72" s="192">
        <v>511.84</v>
      </c>
      <c r="F72" s="71">
        <f t="shared" si="1"/>
        <v>8.0454837680352984</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140919.81</v>
      </c>
      <c r="E73" s="192">
        <v>125687.75</v>
      </c>
      <c r="F73" s="71">
        <f t="shared" si="1"/>
        <v>89.190973220869381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46.29</v>
      </c>
      <c r="E80" s="192">
        <v>46.29</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1633.16</v>
      </c>
      <c r="E82" s="79">
        <f>SUM(E83:E85)-E86+E87</f>
        <v>3897.5</v>
      </c>
      <c r="F82" s="71">
        <f t="shared" si="1"/>
        <v>238.64777486590413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0.13</v>
      </c>
      <c r="E84" s="192">
        <v>0.13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9.8699999999999992</v>
      </c>
      <c r="E85" s="192">
        <v>9.8699999999999992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1623.16</v>
      </c>
      <c r="E87" s="192">
        <v>3887.5</v>
      </c>
      <c r="F87" s="71">
        <f t="shared" si="1"/>
        <v>239.50195914142779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287159.07</v>
      </c>
      <c r="E135" s="79">
        <f t="shared" si="21"/>
        <v>287159.07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287159.07</v>
      </c>
      <c r="E136" s="79">
        <f t="shared" si="22"/>
        <v>287159.07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287159.07</v>
      </c>
      <c r="E140" s="192">
        <v>287159.07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71660.350000000006</v>
      </c>
      <c r="E147" s="79">
        <f t="shared" si="24"/>
        <v>90389.98000000001</v>
      </c>
      <c r="F147" s="71">
        <f t="shared" si="1"/>
        <v>126.13667111589604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9364.19</v>
      </c>
      <c r="E148" s="192">
        <v>4468.8900000000003</v>
      </c>
      <c r="F148" s="71">
        <f t="shared" si="1"/>
        <v>47.723188017329846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2045.1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2045.1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6468.69</v>
      </c>
      <c r="E159" s="192">
        <v>11270.41</v>
      </c>
      <c r="F159" s="71">
        <f t="shared" si="1"/>
        <v>174.23017643448674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52660.28</v>
      </c>
      <c r="E160" s="192">
        <v>70745.62</v>
      </c>
      <c r="F160" s="71">
        <f t="shared" si="1"/>
        <v>134.34341784737947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3357.64</v>
      </c>
      <c r="E161" s="192">
        <v>2923.36</v>
      </c>
      <c r="F161" s="71">
        <f t="shared" si="1"/>
        <v>87.065915345302074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190.45</v>
      </c>
      <c r="E164" s="192">
        <v>1063.4000000000001</v>
      </c>
      <c r="F164" s="71">
        <f t="shared" si="1"/>
        <v>558.36177474402734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7047.47</v>
      </c>
      <c r="E165" s="79">
        <f t="shared" si="26"/>
        <v>5076.25</v>
      </c>
      <c r="F165" s="71">
        <f t="shared" si="1"/>
        <v>72.029394945987704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5746.29</v>
      </c>
      <c r="E166" s="192">
        <v>5746.29</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1971.22</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670.04</v>
      </c>
      <c r="E170" s="192">
        <v>670.04</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25307.279999999999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25307.279999999999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7439418.8399999999</v>
      </c>
      <c r="E176" s="79">
        <f>E177+E251</f>
        <v>7617832.4400000004</v>
      </c>
      <c r="F176" s="71">
        <f t="shared" si="1"/>
        <v>102.39821958995927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136373.90000000002</v>
      </c>
      <c r="E177" s="79">
        <f>E178+E197+E203+E219+E247+E248</f>
        <v>163626.33000000002</v>
      </c>
      <c r="F177" s="71">
        <f t="shared" si="1"/>
        <v>119.98361123352781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123775.89000000001</v>
      </c>
      <c r="E178" s="79">
        <f>SUM(E179:E181)+E185+E186+SUM(E194:E196)</f>
        <v>149968.28</v>
      </c>
      <c r="F178" s="71">
        <f t="shared" si="1"/>
        <v>121.16114050967437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48595.51</v>
      </c>
      <c r="E179" s="192">
        <v>60273.2</v>
      </c>
      <c r="F179" s="71">
        <f t="shared" si="1"/>
        <v>124.03038881575684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38681.57</v>
      </c>
      <c r="E180" s="192">
        <v>49331.94</v>
      </c>
      <c r="F180" s="71">
        <f t="shared" si="1"/>
        <v>127.53344809944376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174.72</v>
      </c>
      <c r="E181" s="79">
        <f t="shared" si="28"/>
        <v>293.63</v>
      </c>
      <c r="F181" s="71">
        <f t="shared" si="1"/>
        <v>168.05746336996336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32.24</v>
      </c>
      <c r="E183" s="192">
        <v>32.24</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142.47999999999999</v>
      </c>
      <c r="E184" s="192">
        <v>261.39</v>
      </c>
      <c r="F184" s="71">
        <f t="shared" si="1"/>
        <v>183.45732734418868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678.69</v>
      </c>
      <c r="E194" s="192">
        <v>522.64</v>
      </c>
      <c r="F194" s="71">
        <f t="shared" si="1"/>
        <v>77.007175588265625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41.49</v>
      </c>
      <c r="E195" s="192">
        <v>41.49</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35603.910000000003</v>
      </c>
      <c r="E196" s="192">
        <v>39505.379999999997</v>
      </c>
      <c r="F196" s="71">
        <f t="shared" si="1"/>
        <v>110.95798186210446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12598.01</v>
      </c>
      <c r="E197" s="79">
        <f>SUM(E198:E202)</f>
        <v>10873.01</v>
      </c>
      <c r="F197" s="71">
        <f t="shared" si="1"/>
        <v>86.307361241973936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12598.01</v>
      </c>
      <c r="E198" s="192">
        <v>10120.42</v>
      </c>
      <c r="F198" s="71">
        <f t="shared" si="1"/>
        <v>80.333481240291121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752.59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2785.04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7303044.9399999995</v>
      </c>
      <c r="E251" s="79">
        <f>+E252+E255-E264+E274+E291</f>
        <v>7454206.1100000003</v>
      </c>
      <c r="F251" s="71">
        <f t="shared" si="1"/>
        <v>102.06983759845247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7186442.6499999994</v>
      </c>
      <c r="E252" s="79">
        <f>E253-E254</f>
        <v>7392222.8300000001</v>
      </c>
      <c r="F252" s="71">
        <f t="shared" si="1"/>
        <v>102.86344983216418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7190241.0099999998</v>
      </c>
      <c r="E253" s="192">
        <v>7392222.8300000001</v>
      </c>
      <c r="F253" s="71">
        <f t="shared" si="1"/>
        <v>102.80911056693496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3798.36</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37894.449999999953</v>
      </c>
      <c r="E255" s="79">
        <f>E256-E260</f>
        <v>-33482.969999999972</v>
      </c>
      <c r="F255" s="71">
        <f t="shared" si="1"/>
        <v>-88.35850632480485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1823385.06</v>
      </c>
      <c r="E256" s="79">
        <f>SUM(E257:E259)</f>
        <v>1890546.79</v>
      </c>
      <c r="F256" s="71">
        <f t="shared" si="1"/>
        <v>103.68335418959722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1823385.06</v>
      </c>
      <c r="E257" s="192">
        <v>1890546.79</v>
      </c>
      <c r="F257" s="71">
        <f t="shared" si="1"/>
        <v>103.68335418959722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1785490.61</v>
      </c>
      <c r="E260" s="79">
        <f>SUM(E261:E263)</f>
        <v>1924029.76</v>
      </c>
      <c r="F260" s="71">
        <f t="shared" si="1"/>
        <v>107.7591643005056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1783831.57</v>
      </c>
      <c r="E262" s="192">
        <v>1922370.72</v>
      </c>
      <c r="F262" s="71">
        <f t="shared" si="1"/>
        <v>107.76638065666704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1659.04</v>
      </c>
      <c r="E263" s="192">
        <v>1659.04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71660.37</v>
      </c>
      <c r="E274" s="79">
        <f>SUM(E275:E277)+SUM(E286:E290)</f>
        <v>90390</v>
      </c>
      <c r="F274" s="71">
        <f t="shared" si="1"/>
        <v>126.1366638213004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59413.32</v>
      </c>
      <c r="E275" s="192">
        <v>3595.94</v>
      </c>
      <c r="F275" s="71">
        <f t="shared" ref="F275:F290" si="39">IF(D275&gt;0,IF(E275/D275&gt;=100,"&gt;&gt;100",E275/D275*100),"-")</f>
        <v>6.0524138358199817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2045.1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2045.1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11186.16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12247.05</v>
      </c>
      <c r="E287" s="192">
        <v>70639.44</v>
      </c>
      <c r="F287" s="71">
        <f t="shared" si="39"/>
        <v>576.78738961627505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2923.36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7047.47</v>
      </c>
      <c r="E291" s="79">
        <f>SUM(E292:E295)</f>
        <v>5076.25</v>
      </c>
      <c r="F291" s="71">
        <f t="shared" si="1"/>
        <v>72.029394945987704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7047.47</v>
      </c>
      <c r="E292" s="192">
        <v>5076.25</v>
      </c>
      <c r="F292" s="71">
        <f t="shared" si="1"/>
        <v>72.029394945987704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194406.42</v>
      </c>
      <c r="E297" s="79">
        <f t="shared" si="42"/>
        <v>585894.23</v>
      </c>
      <c r="F297" s="71">
        <f t="shared" si="1"/>
        <v>301.37596793356926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194406.42</v>
      </c>
      <c r="E298" s="193">
        <v>585894.23</v>
      </c>
      <c r="F298" s="75">
        <f t="shared" si="1"/>
        <v>301.37596793356926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59603.75</v>
      </c>
      <c r="E302" s="192">
        <v>86884.96</v>
      </c>
      <c r="F302" s="71">
        <f t="shared" si="43"/>
        <v>145.77096239750017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12247.05</v>
      </c>
      <c r="E303" s="192">
        <v>4568.42</v>
      </c>
      <c r="F303" s="71">
        <f t="shared" si="43"/>
        <v>37.302207470370419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7717.51</v>
      </c>
      <c r="E305" s="192">
        <v>5746.29</v>
      </c>
      <c r="F305" s="71">
        <f t="shared" si="43"/>
        <v>74.457823831779933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126.09</v>
      </c>
      <c r="E308" s="192">
        <v>126.09</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1048.25</v>
      </c>
      <c r="E309" s="192">
        <v>1882.06</v>
      </c>
      <c r="F309" s="71">
        <f t="shared" si="43"/>
        <v>179.54304793703793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448.82</v>
      </c>
      <c r="E311" s="192">
        <v>1879.35</v>
      </c>
      <c r="F311" s="71">
        <f t="shared" si="43"/>
        <v>418.73133995811236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65745.460000000006</v>
      </c>
      <c r="E336" s="192">
        <v>37622.120000000003</v>
      </c>
      <c r="F336" s="71">
        <f t="shared" si="43"/>
        <v>57.223905650671547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58030.43</v>
      </c>
      <c r="E337" s="192">
        <v>112346.16</v>
      </c>
      <c r="F337" s="71">
        <f t="shared" si="43"/>
        <v>193.59870330100949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1748.01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12598.01</v>
      </c>
      <c r="E339" s="192">
        <v>9125</v>
      </c>
      <c r="F339" s="71">
        <f t="shared" si="43"/>
        <v>72.432074589558198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2785.04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194406.42</v>
      </c>
      <c r="E391" s="288">
        <v>585894.23</v>
      </c>
      <c r="F391" s="263">
        <f t="shared" si="44"/>
        <v>301.37596793356926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536740.57999999996</v>
      </c>
      <c r="E5" s="58">
        <f t="shared" si="0"/>
        <v>777400.72</v>
      </c>
      <c r="F5" s="59">
        <f t="shared" ref="F5:F141" si="1">IF(D5&gt;0,IF(E5/D5&gt;=100,"&gt;&gt;100",E5/D5*100),"-")</f>
        <v>144.83732905009717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536740.57999999996</v>
      </c>
      <c r="E6" s="60">
        <f t="shared" si="2"/>
        <v>777400.72</v>
      </c>
      <c r="F6" s="45">
        <f t="shared" si="1"/>
        <v>144.83732905009717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536740.57999999996</v>
      </c>
      <c r="E7" s="194">
        <v>777400.72</v>
      </c>
      <c r="F7" s="45">
        <f t="shared" si="1"/>
        <v>144.83732905009717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22600</v>
      </c>
      <c r="E28" s="60">
        <f t="shared" si="6"/>
        <v>0</v>
      </c>
      <c r="F28" s="45">
        <f t="shared" si="1"/>
        <v>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22600</v>
      </c>
      <c r="E30" s="194">
        <v>0</v>
      </c>
      <c r="F30" s="45">
        <f t="shared" si="1"/>
        <v>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797916.28</v>
      </c>
      <c r="E35" s="60">
        <f t="shared" si="7"/>
        <v>630317.89</v>
      </c>
      <c r="F35" s="45">
        <f t="shared" si="1"/>
        <v>78.995491857867592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797916.28</v>
      </c>
      <c r="E74" s="194">
        <v>630317.89</v>
      </c>
      <c r="F74" s="45">
        <f t="shared" si="1"/>
        <v>78.995491857867592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49907.68</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49907.68</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28685.77</v>
      </c>
      <c r="E82" s="60">
        <f t="shared" si="16"/>
        <v>88724.73</v>
      </c>
      <c r="F82" s="45">
        <f t="shared" si="1"/>
        <v>309.2987568400639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28685.77</v>
      </c>
      <c r="E88" s="194">
        <v>88724.73</v>
      </c>
      <c r="F88" s="45">
        <f t="shared" si="1"/>
        <v>309.2987568400639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43037.07</v>
      </c>
      <c r="E107" s="60">
        <f t="shared" si="21"/>
        <v>53470.84</v>
      </c>
      <c r="F107" s="45">
        <f t="shared" si="1"/>
        <v>124.24368108702566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43037.07</v>
      </c>
      <c r="E113" s="194">
        <v>53470.84</v>
      </c>
      <c r="F113" s="45">
        <f t="shared" si="1"/>
        <v>124.24368108702566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201249.09</v>
      </c>
      <c r="E114" s="60">
        <f t="shared" si="22"/>
        <v>529237.76000000001</v>
      </c>
      <c r="F114" s="45">
        <f t="shared" si="1"/>
        <v>262.97647358306068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201249.09</v>
      </c>
      <c r="E115" s="60">
        <f t="shared" si="23"/>
        <v>529237.76000000001</v>
      </c>
      <c r="F115" s="45">
        <f t="shared" si="1"/>
        <v>262.97647358306068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201249.09</v>
      </c>
      <c r="E116" s="194">
        <v>529237.76000000001</v>
      </c>
      <c r="F116" s="45">
        <f t="shared" si="1"/>
        <v>262.97647358306068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36908.58</v>
      </c>
      <c r="E129" s="60">
        <f t="shared" si="26"/>
        <v>32054.18</v>
      </c>
      <c r="F129" s="45">
        <f t="shared" si="1"/>
        <v>86.847502667401457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36908.58</v>
      </c>
      <c r="E138" s="194">
        <v>32054.18</v>
      </c>
      <c r="F138" s="45">
        <f t="shared" si="1"/>
        <v>86.847502667401457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1667137.37</v>
      </c>
      <c r="E141" s="81">
        <f t="shared" si="28"/>
        <v>2161113.8000000003</v>
      </c>
      <c r="F141" s="61">
        <f t="shared" si="1"/>
        <v>129.63021757469213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334715.96000000002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334715.96000000002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334715.96000000002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334715.96000000002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111066.62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2400818.84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1514889.5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724673.19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668316.34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3374.6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36554.370000000003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81971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550301.81000000006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103322.76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103322.76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232304.77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2348259.13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1463389.8299999998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687688.22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657665.97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3255.69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36710.42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78069.53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552026.81000000006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103322.76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103322.76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229519.73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163626.33000000007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39370.130000000005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37622.120000000003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1692.04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1692.04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32.24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32.24</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252.44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252.44</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41.49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41.49</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35603.910000000003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35603.910000000003</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1748.01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1748.01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124256.2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112346.16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2785.04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33407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Mario Parat</cp:lastModifiedBy>
  <cp:lastPrinted>2025-11-26T12:43:51Z</cp:lastPrinted>
  <dcterms:created xsi:type="dcterms:W3CDTF">2022-04-01T05:14:30Z</dcterms:created>
  <dcterms:modified xsi:type="dcterms:W3CDTF">2026-02-25T20:37:24Z</dcterms:modified>
</cp:coreProperties>
</file>