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40" windowHeight="11625" tabRatio="584" activeTab="0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<sst xmlns="http://schemas.openxmlformats.org/spreadsheetml/2006/main" count="412" uniqueCount="260">
  <si>
    <t>OPĆI DIO</t>
  </si>
  <si>
    <t>Prihodi poslovanja</t>
  </si>
  <si>
    <t>Prihodi od prodaje nefinancijske imovine</t>
  </si>
  <si>
    <t>Rashodi poslovanja</t>
  </si>
  <si>
    <t>Rashodi za nabavu nefinancijske imovine</t>
  </si>
  <si>
    <t>BROJ</t>
  </si>
  <si>
    <t>KONTA</t>
  </si>
  <si>
    <t>VRSTA PRIHODA / RASHODA</t>
  </si>
  <si>
    <t>Prihodi od poreza</t>
  </si>
  <si>
    <t>Porez i prirez na dohodak</t>
  </si>
  <si>
    <t>Porezi na imovinu</t>
  </si>
  <si>
    <t>Porezi na robu i usluge</t>
  </si>
  <si>
    <t>Potpore</t>
  </si>
  <si>
    <t>Prihodi od imovine</t>
  </si>
  <si>
    <t>Prihodi od financijske imovine</t>
  </si>
  <si>
    <t>Prihodi od nefinancijske imovine</t>
  </si>
  <si>
    <t>Prihodi od administrativnih pristojbi i po posebnim propisima</t>
  </si>
  <si>
    <t>Komunalni doprinosi i naknade</t>
  </si>
  <si>
    <t>Prihodi od prodaje neproizvedene imovine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</si>
  <si>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</si>
  <si>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</si>
  <si>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</si>
  <si>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</si>
  <si>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</si>
  <si>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</si>
  <si>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</si>
  <si>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</si>
  <si>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</si>
  <si>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</si>
  <si>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</si>
  <si>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</si>
  <si>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</si>
  <si>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</si>
  <si>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Rashodi za nabavu neproizvedene imovine</t>
  </si>
  <si>
    <t>Nematerijalna imovina</t>
  </si>
  <si>
    <t>Rashodi za nabavu proizvedene dugotrajne imovine</t>
  </si>
  <si>
    <t>Građevinski objekti</t>
  </si>
  <si>
    <t>Članak 1.</t>
  </si>
  <si>
    <t>Članak 2.</t>
  </si>
  <si>
    <t>Članak 3.</t>
  </si>
  <si>
    <t>Tekuće pomoći</t>
  </si>
  <si>
    <t>Tekuće pomoći unutar opće države</t>
  </si>
  <si>
    <t>OPĆINA PROMINA</t>
  </si>
  <si>
    <t>OPĆINSKO VIJEĆE</t>
  </si>
  <si>
    <t>Prihodi od prodaje materijalne imovine</t>
  </si>
  <si>
    <t>Prihod od prodaje građevinskih objekata</t>
  </si>
  <si>
    <t xml:space="preserve">A. </t>
  </si>
  <si>
    <t>UKUPNI PRIHODI I PRIMICI</t>
  </si>
  <si>
    <t>B.</t>
  </si>
  <si>
    <t>UKUPNI RASHODI I IZDACI</t>
  </si>
  <si>
    <t>A. UKUPNO PRIHODI I PRIMICI</t>
  </si>
  <si>
    <t>B. UKUPNO RASHODI I IZDACI</t>
  </si>
  <si>
    <t>Prihodi i rashodi, primici i izdaci, te manjak prihoda po ekonomskoj klasifikaciji na razini podskupine utvrđeni su kako slijedi:</t>
  </si>
  <si>
    <t/>
  </si>
  <si>
    <t>Razdjel</t>
  </si>
  <si>
    <t>VRSTA RASHODA / IZDATAKA</t>
  </si>
  <si>
    <t>UKUPNO RASHODI / IZDACI</t>
  </si>
  <si>
    <t>Glava</t>
  </si>
  <si>
    <t>Usluge telefona, pošte i prijevoza</t>
  </si>
  <si>
    <t>Reprezentacija</t>
  </si>
  <si>
    <t>Članarine</t>
  </si>
  <si>
    <t>Plaće za redovan rad</t>
  </si>
  <si>
    <t>Doprinosi za zdravstveno osiguranje</t>
  </si>
  <si>
    <t>Doprinosi za zapošljavanje</t>
  </si>
  <si>
    <t>Naknade za prijevoz</t>
  </si>
  <si>
    <t>Službena putovanja</t>
  </si>
  <si>
    <t>Uredski materijal i ostali materijalni rashodi</t>
  </si>
  <si>
    <t>Energija</t>
  </si>
  <si>
    <t>Materijal i dijelovi za tekuće i investicijsko održavanje</t>
  </si>
  <si>
    <t>Usluge tekućeg i investicijskog održavanja</t>
  </si>
  <si>
    <t>Usluge promidžbe i informiranja</t>
  </si>
  <si>
    <t>Bankarske usluge i usluge platnog prometa</t>
  </si>
  <si>
    <t>Stručno usavršavanje zaposlenika</t>
  </si>
  <si>
    <t>Računalne usluge</t>
  </si>
  <si>
    <t>SOCIJALNA ZAŠTITA</t>
  </si>
  <si>
    <t>JEDINSTVENI UPRAVNI ODJEL</t>
  </si>
  <si>
    <t>PREDSTAVNIČKO TIJELO</t>
  </si>
  <si>
    <t>JAVNA UPRAVA I ADMINISTRACIJA</t>
  </si>
  <si>
    <t>Rashodi za rad predstavničkih tijela</t>
  </si>
  <si>
    <t>IZVRŠNO TIJELO I ADMINISTRACIJA</t>
  </si>
  <si>
    <t>Sitni iventar i auto gume</t>
  </si>
  <si>
    <t>Održavanje komunalne infrastrukture</t>
  </si>
  <si>
    <t>Javna rasvjeta</t>
  </si>
  <si>
    <t>Usluge tekućeg održavanja javne rasvjete</t>
  </si>
  <si>
    <t>A100012</t>
  </si>
  <si>
    <t>Gradnja i nabavka dugotrajne imovine</t>
  </si>
  <si>
    <t>Planska,projektna i troškovnička dokumentacija</t>
  </si>
  <si>
    <t>Zajednički mat.rashodi uprave i administracije</t>
  </si>
  <si>
    <t>Rashodi za zaposlene u administraciji</t>
  </si>
  <si>
    <t>Program</t>
  </si>
  <si>
    <t>Protupožarna i civilna zaštita</t>
  </si>
  <si>
    <t>Rashodi za protupožarnu i civilnu zaštitu</t>
  </si>
  <si>
    <t>Tekuće pomoći za DVD</t>
  </si>
  <si>
    <t>Socijalna zaštita</t>
  </si>
  <si>
    <t>Socijalna zaštita stanovništva</t>
  </si>
  <si>
    <t>Naknade građanima i kućanstvima</t>
  </si>
  <si>
    <t>PREDŠKOLSKI ODGOJ</t>
  </si>
  <si>
    <t>Predškolski odgoj</t>
  </si>
  <si>
    <t>Tekuća pomoć za rad vrtića</t>
  </si>
  <si>
    <t>KULTURA</t>
  </si>
  <si>
    <t>Manifestacije i kulturna zbivanja</t>
  </si>
  <si>
    <t>A100011</t>
  </si>
  <si>
    <t>Plaće Javni radovi</t>
  </si>
  <si>
    <t>Doprinosi za zdravstveno osiguranje  Javni radovi</t>
  </si>
  <si>
    <t>Doprinosi za zapošljavanje  Javni radovi</t>
  </si>
  <si>
    <t>Tekuća pričuva</t>
  </si>
  <si>
    <t>Tekuće pomoći HZZ</t>
  </si>
  <si>
    <t>PROTUPOŽARNA I CIVILNA ZAŠTITA</t>
  </si>
  <si>
    <t>SPORT</t>
  </si>
  <si>
    <t>Manifestacije i sportska zbivanja</t>
  </si>
  <si>
    <t>Naknade za rad predstavničkih tijela i izvršnih tijela(povjerenstva i sl)</t>
  </si>
  <si>
    <t>Bankarske usluge</t>
  </si>
  <si>
    <t>Prihodi od prodaje proizvedene imovine</t>
  </si>
  <si>
    <t>Rashodi za dodatna ulaganja na nefinancijskoj imovini</t>
  </si>
  <si>
    <t>Donacija Radio Drniš</t>
  </si>
  <si>
    <t>Dodatna ulaganja na građevinskim objektima</t>
  </si>
  <si>
    <t>Sanacija cesta</t>
  </si>
  <si>
    <t>Pomoći iz proračuna</t>
  </si>
  <si>
    <t>Izvor</t>
  </si>
  <si>
    <t>OPĆI PRIHODI I PRIMICI</t>
  </si>
  <si>
    <t>POMOĆI IZ PRORAČUNA</t>
  </si>
  <si>
    <t>OPĆI PRIHODI I PRIMICI, POMOĆI IZ PRORAČUNA</t>
  </si>
  <si>
    <t>A01 100</t>
  </si>
  <si>
    <t>Aktivnost</t>
  </si>
  <si>
    <t>KOMUNALNE DJELATNOSTI</t>
  </si>
  <si>
    <t>NABAVKA I IZGRADNJA DUGOTRAJNE IMOVINE</t>
  </si>
  <si>
    <t>K100005</t>
  </si>
  <si>
    <t>K100004</t>
  </si>
  <si>
    <t>Održavanje nerazvrstanih cesta</t>
  </si>
  <si>
    <t>GRAĐANSKE UDRUGE</t>
  </si>
  <si>
    <t xml:space="preserve"> A100003</t>
  </si>
  <si>
    <t xml:space="preserve"> A100001</t>
  </si>
  <si>
    <t xml:space="preserve"> A100002</t>
  </si>
  <si>
    <t>A100007</t>
  </si>
  <si>
    <t xml:space="preserve"> K100001</t>
  </si>
  <si>
    <t xml:space="preserve"> A100008</t>
  </si>
  <si>
    <t xml:space="preserve"> A100011</t>
  </si>
  <si>
    <t xml:space="preserve"> A100005</t>
  </si>
  <si>
    <t xml:space="preserve"> A100006</t>
  </si>
  <si>
    <t>A100013</t>
  </si>
  <si>
    <t>Pomoći iz Županijskog proračuna</t>
  </si>
  <si>
    <t>Održavanje i čišćenje javnih površina</t>
  </si>
  <si>
    <t>Odvjetničke usluge</t>
  </si>
  <si>
    <t>Geodetsko-katastarske usluge</t>
  </si>
  <si>
    <t>Ugovori o djelu</t>
  </si>
  <si>
    <t>Tekuća pomoć za gorsku službu spašavanja</t>
  </si>
  <si>
    <t>PRIHODI ZA POSEBNE NAMJENE</t>
  </si>
  <si>
    <t>K100011</t>
  </si>
  <si>
    <t>Izgradnja cesta</t>
  </si>
  <si>
    <t>Tekuće pomoći FZOEU</t>
  </si>
  <si>
    <t>Donacije</t>
  </si>
  <si>
    <t>Donacije političkim strankama</t>
  </si>
  <si>
    <t>Komunalne usluge(opskrba vodom)</t>
  </si>
  <si>
    <t>Usluge tekućeg i investicijskog održavanja prijevoznih sredstava</t>
  </si>
  <si>
    <t>Grafičke i tiskarske usluge</t>
  </si>
  <si>
    <t>Premije osiguranja (prijevoz.sredstava, zaposlenika i sl.)</t>
  </si>
  <si>
    <t>Obvezni i preventivni zdravstveni pregledi zaposlenika</t>
  </si>
  <si>
    <t>Deratizacija i dezinsekcija</t>
  </si>
  <si>
    <t>K100015</t>
  </si>
  <si>
    <t>Izgradnja mrtvačnice uz crkvu Sv. Mihovila</t>
  </si>
  <si>
    <t>A100014</t>
  </si>
  <si>
    <t>VJERSKE ZAJEDNICE</t>
  </si>
  <si>
    <t>Ostali rashodi</t>
  </si>
  <si>
    <t>Kapitalne donacije vjerskim zajednicama</t>
  </si>
  <si>
    <t>Kapitalne donacije (EKO Promina d.o.o.)</t>
  </si>
  <si>
    <t>Kapitalne donacije</t>
  </si>
  <si>
    <t>Planska,projektna i troškovnička dokumentacija po strategiji razvoja</t>
  </si>
  <si>
    <t>Povrat poreza i prireza na dohodak po godišnjoj prijavi</t>
  </si>
  <si>
    <t>Sanacija lokalnih nerazvrstanih cesta</t>
  </si>
  <si>
    <t>Pomoći ministarstvo poljoprivrede</t>
  </si>
  <si>
    <t>Prihodi od prodaje proizvoda i robe te pruženih usluga i prihodi od donacija</t>
  </si>
  <si>
    <t>Ostali ostvareni prihodi</t>
  </si>
  <si>
    <t>Tekuće donacije od ostalih subjekata</t>
  </si>
  <si>
    <t>Sanacija ilegalnih odlagališta otpada i boksitnih jama</t>
  </si>
  <si>
    <t>Pomoći MRRFEU</t>
  </si>
  <si>
    <t>Pomoć za opremanje novorođene djece</t>
  </si>
  <si>
    <t>Pomoć nezaposlenim osobama (ogrjev)</t>
  </si>
  <si>
    <t>Pomoć za školsku opremu učenika</t>
  </si>
  <si>
    <t>Sufinanciranje cijene prijevoza učenika</t>
  </si>
  <si>
    <t>Energija za javnu rasvjetu - mrežarina</t>
  </si>
  <si>
    <t>Energija za javnu rasvjetu - potrošnja</t>
  </si>
  <si>
    <t>Pomoći Ministarstvo graditeljstva i prostornog uređenja</t>
  </si>
  <si>
    <t>Rashodi protokola ( Dan Općine, Tradicionalne prominske igre, Biciklijada i Prominski bronzin, Velika Gospa, Božićna priredba)</t>
  </si>
  <si>
    <t>Izdaci za civilnu zaštitu</t>
  </si>
  <si>
    <t>Donacija Crveni križ</t>
  </si>
  <si>
    <t>Ostale socijalne pomoći</t>
  </si>
  <si>
    <t>Postrojenja i oprema</t>
  </si>
  <si>
    <t>PRIHODI ZA POSEBNE NAMJENE, OPĆI PRIHODI I PRIMICI</t>
  </si>
  <si>
    <t>PRIHODI ZA POSEBNE NAMJENE, POMOĆI IZ PRORAČUNA</t>
  </si>
  <si>
    <t>Sanacija zgrada</t>
  </si>
  <si>
    <t>POSEBNI DIO</t>
  </si>
  <si>
    <t>IZMJENE</t>
  </si>
  <si>
    <t>NOVI PRORAČUN</t>
  </si>
  <si>
    <t>Kapitalne donacije od ostalih subjekata</t>
  </si>
  <si>
    <t>Ostale nespomenute pristojbe i naknade</t>
  </si>
  <si>
    <t>C.</t>
  </si>
  <si>
    <t>D.</t>
  </si>
  <si>
    <t>RAZLIKA PRIHODA I RASHODA (A-B)</t>
  </si>
  <si>
    <t>C. VIŠAK / MANJAK PRIHODA</t>
  </si>
  <si>
    <t>Vlastiti izvori i ispravak vlastitih izvora</t>
  </si>
  <si>
    <t>Rezultat poslovanja</t>
  </si>
  <si>
    <t>POMOĆI IZ PRORAČUNA, PRIHODI ZA POSEBNE NAMJENE</t>
  </si>
  <si>
    <t>OPĆI PRIHODI I PRIMICI, POMOĆI IZ PRORAČUNA, PRIHODI ZA POSEBNE NAMJENE</t>
  </si>
  <si>
    <t>Prihodi po posebnim propisima</t>
  </si>
  <si>
    <t>Subvencije poljoprivrednicima</t>
  </si>
  <si>
    <t>Javna uprava i administracija</t>
  </si>
  <si>
    <t>Prihodi za posebne namjene</t>
  </si>
  <si>
    <t>Subvencije trgovačkim društvima, poljoprivrednicima i obrtnicima izvan javnog sektora</t>
  </si>
  <si>
    <t>Subvencije</t>
  </si>
  <si>
    <t>Na temelju članka 39. Zakona o proračunu ("Narodne novine", br. 87/08, 136/12 i 15/15) i članka 30. st. 1. toč. 8. Statuta Općine Promina ("Službeni</t>
  </si>
  <si>
    <t>Proračun Općine Promina za 2017. godinu i Projekcija proračuna 2018. - 2019. (u daljnjem tekstu Proračun), sastoji se od:</t>
  </si>
  <si>
    <t>PRORAČUN 2017.</t>
  </si>
  <si>
    <t>Pomoći Ministarstvo kulture</t>
  </si>
  <si>
    <t>Pomoći ministarstvo turizma</t>
  </si>
  <si>
    <t>Prihodi od sanacije ilegalnih odlagališta otpada i boksitnih jama (Hrvatske šume)</t>
  </si>
  <si>
    <t>Naknade troškova osobama izvan radnog odnosa</t>
  </si>
  <si>
    <t>Prijevozna sredstva</t>
  </si>
  <si>
    <t>Naknade za prijevoz (javni radovi)</t>
  </si>
  <si>
    <t>Znanstvenoistraživačke usluge</t>
  </si>
  <si>
    <t>Energija (JR)</t>
  </si>
  <si>
    <t>Materijal i dijelovi za tekuće i investicijsko održavanje (JR)</t>
  </si>
  <si>
    <t>Tematska cesta "Kroz prominsko vinogorje do rijeke Krke"- 3. faza</t>
  </si>
  <si>
    <t>K100019</t>
  </si>
  <si>
    <t>Dodatna ulaganja na sustavu javne rasvjete</t>
  </si>
  <si>
    <t>Dodatna ulaganja na sustavu javne rasvjete (sufinanciranje FZOEU)</t>
  </si>
  <si>
    <t>K100018</t>
  </si>
  <si>
    <t>Uredska oprema i namještaj</t>
  </si>
  <si>
    <t>K100020</t>
  </si>
  <si>
    <t>Božićna dekoracija</t>
  </si>
  <si>
    <t>Osobni automobil</t>
  </si>
  <si>
    <t>Dodatna ulaganja na trgu u Oklaju</t>
  </si>
  <si>
    <t>Donacije za financiranje aktivnosti i manifestacija udruga iz područja kulture</t>
  </si>
  <si>
    <t>Donacije za financiranje aktivnosti i manifestacija udruga iz područja sporta</t>
  </si>
  <si>
    <t>Donacije za financiranje aktivnosti udruga proizišlih iz Domovinskog rata</t>
  </si>
  <si>
    <t>Donacije za financiranje aktivnosti i manifestacija udruga u poljoprivredi</t>
  </si>
  <si>
    <t>Donacije za financiranje projekata i manifestacija udruga za pomoć osobama s posebnim potrebama</t>
  </si>
  <si>
    <t>Pomoć studentima za troškove studiranja</t>
  </si>
  <si>
    <t>VIŠAK PRIHODA PRETHODNOG RAZDOBLJA</t>
  </si>
  <si>
    <t>Višak prihoda</t>
  </si>
  <si>
    <t>KONTO</t>
  </si>
  <si>
    <t>URBROJ: 2182/09-17-01</t>
  </si>
  <si>
    <t>Ove Izmjene i dopune Proračuna stupaju na snagu osmog dana od dana objave u Službenom vjesniku Šibensko - kninske županije.</t>
  </si>
  <si>
    <t>Donacija Dom za starije osobe Oklaj</t>
  </si>
  <si>
    <t>I. IZMJENE</t>
  </si>
  <si>
    <t>Prominit poziciju u proračunu Syn na R051-2</t>
  </si>
  <si>
    <t>Opremanje dječjeg vrtića "Bubamara"</t>
  </si>
  <si>
    <t>III. IZMJENE I DOPUNE PRORAČUNA OPĆINE PROMINA ZA 2017. GODINU</t>
  </si>
  <si>
    <t>III. IZMJENE I DOPUNE</t>
  </si>
  <si>
    <t>KLASA: 400-06/17-01/8</t>
  </si>
  <si>
    <t>Davorka Bronić</t>
  </si>
  <si>
    <t>PREDSJEDNICA</t>
  </si>
  <si>
    <t>vjesnik Šibensko-kninske županije, br. 10/09, 09/10, 05/11, 03/13 i 08/13), Općinsko vijeće Općine Promina, na svojoj 2. sjednici, održanoj dana</t>
  </si>
  <si>
    <t>Lokalni izbori 2017.</t>
  </si>
  <si>
    <t>Izrada studije Interpretacijskog plana kulturne i prirodne baštine</t>
  </si>
  <si>
    <t>Sanacija lokalne NC Čitluk-Mratovo-Bogatići</t>
  </si>
  <si>
    <t>Izrada strateške procjene utjecaja na okoliš</t>
  </si>
  <si>
    <t>Rashodi poslovanja i rashodi za nabavku nefinancijske imovine u Proračunu za 2017. godinu u ukupnoj svoti od 16.060.301,50 kuna raspoređuju se</t>
  </si>
  <si>
    <t>10. srpnja 2017. godine donosi</t>
  </si>
  <si>
    <t>Oklaj, 10. srpnja 2017. godine</t>
  </si>
  <si>
    <t>po organizacijskoj, programskoj, ekonomskoj klasifikaciji u Posebnom dijelu Proračuna za 2017. godinu.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</si>
</sst>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#,##0.000"/>
    <numFmt numFmtId="174" formatCode="#,##0.0"/>
    <numFmt numFmtId="175" formatCode="_-* #,##0.00\ [$kn-41A]_-;\-* #,##0.00\ [$kn-41A]_-;_-* &quot;-&quot;??\ [$kn-41A]_-;_-@_-"/>
    <numFmt numFmtId="176" formatCode="_-* #,##0.0\ [$kn-41A]_-;\-* #,##0.0\ [$kn-41A]_-;_-* &quot;-&quot;??\ [$kn-41A]_-;_-@_-"/>
    <numFmt numFmtId="177" formatCode="_-* #,##0\ [$kn-41A]_-;\-* #,##0\ [$kn-41A]_-;_-* &quot;-&quot;??\ [$kn-41A]_-;_-@_-"/>
    <numFmt numFmtId="178" formatCode="_-[$$-409]* #,##0.00_ ;_-[$$-409]* \-#,##0.00\ ;_-[$$-409]* &quot;-&quot;??_ ;_-@_ "/>
    <numFmt numFmtId="179" formatCode="[$-41A]d\.\ mmmm\ yyyy\."/>
    <numFmt numFmtId="180" formatCode="00000"/>
    <numFmt numFmtId="181" formatCode="#,##0.00\ &quot;kn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2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 tint="0.24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4" fontId="4" fillId="33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4" fillId="34" borderId="0" xfId="0" applyFont="1" applyFill="1" applyAlignment="1">
      <alignment horizontal="right" vertical="center"/>
    </xf>
    <xf numFmtId="0" fontId="5" fillId="35" borderId="0" xfId="0" applyFont="1" applyFill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>
      <alignment vertical="center"/>
    </xf>
    <xf numFmtId="4" fontId="5" fillId="35" borderId="0" xfId="0" applyNumberFormat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36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34" borderId="0" xfId="0" applyFont="1" applyFill="1" applyAlignment="1">
      <alignment vertical="center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 quotePrefix="1">
      <alignment vertical="center" wrapText="1"/>
    </xf>
    <xf numFmtId="4" fontId="9" fillId="35" borderId="0" xfId="0" applyNumberFormat="1" applyFont="1" applyFill="1" applyAlignment="1">
      <alignment vertical="center"/>
    </xf>
    <xf numFmtId="0" fontId="8" fillId="37" borderId="0" xfId="0" applyFont="1" applyFill="1" applyAlignment="1">
      <alignment vertical="center" wrapText="1"/>
    </xf>
    <xf numFmtId="0" fontId="8" fillId="37" borderId="0" xfId="0" applyFont="1" applyFill="1" applyAlignment="1" quotePrefix="1">
      <alignment horizontal="right" vertical="center" wrapText="1"/>
    </xf>
    <xf numFmtId="4" fontId="8" fillId="37" borderId="0" xfId="0" applyNumberFormat="1" applyFont="1" applyFill="1" applyAlignment="1">
      <alignment vertical="center"/>
    </xf>
    <xf numFmtId="0" fontId="8" fillId="37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4" fontId="8" fillId="33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0" fontId="8" fillId="33" borderId="0" xfId="0" applyFont="1" applyFill="1" applyAlignment="1">
      <alignment horizontal="right" vertical="center" wrapText="1"/>
    </xf>
    <xf numFmtId="4" fontId="8" fillId="33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38" borderId="0" xfId="0" applyFont="1" applyFill="1" applyAlignment="1">
      <alignment vertical="center" wrapText="1"/>
    </xf>
    <xf numFmtId="0" fontId="9" fillId="38" borderId="0" xfId="0" applyFont="1" applyFill="1" applyAlignment="1">
      <alignment horizontal="right" vertical="center" wrapText="1"/>
    </xf>
    <xf numFmtId="4" fontId="9" fillId="38" borderId="0" xfId="0" applyNumberFormat="1" applyFont="1" applyFill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38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vertical="center" wrapText="1"/>
    </xf>
    <xf numFmtId="0" fontId="8" fillId="33" borderId="0" xfId="0" applyFont="1" applyFill="1" applyAlignment="1" quotePrefix="1">
      <alignment horizontal="right" vertical="center" wrapText="1"/>
    </xf>
    <xf numFmtId="3" fontId="8" fillId="37" borderId="0" xfId="0" applyNumberFormat="1" applyFont="1" applyFill="1" applyAlignment="1">
      <alignment vertical="center"/>
    </xf>
    <xf numFmtId="4" fontId="8" fillId="37" borderId="0" xfId="0" applyNumberFormat="1" applyFont="1" applyFill="1" applyAlignment="1">
      <alignment horizontal="right" vertical="center"/>
    </xf>
    <xf numFmtId="0" fontId="10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8" fillId="18" borderId="0" xfId="0" applyFont="1" applyFill="1" applyAlignment="1">
      <alignment vertical="center" wrapText="1"/>
    </xf>
    <xf numFmtId="0" fontId="8" fillId="18" borderId="0" xfId="0" applyFont="1" applyFill="1" applyAlignment="1">
      <alignment horizontal="right" vertical="center" wrapText="1"/>
    </xf>
    <xf numFmtId="4" fontId="8" fillId="18" borderId="0" xfId="0" applyNumberFormat="1" applyFont="1" applyFill="1" applyAlignment="1">
      <alignment vertical="center" wrapText="1"/>
    </xf>
    <xf numFmtId="4" fontId="8" fillId="18" borderId="0" xfId="0" applyNumberFormat="1" applyFont="1" applyFill="1" applyAlignment="1">
      <alignment vertical="center"/>
    </xf>
    <xf numFmtId="0" fontId="9" fillId="18" borderId="0" xfId="0" applyFont="1" applyFill="1" applyAlignment="1">
      <alignment vertical="center" wrapText="1"/>
    </xf>
    <xf numFmtId="0" fontId="8" fillId="18" borderId="0" xfId="0" applyFont="1" applyFill="1" applyAlignment="1" quotePrefix="1">
      <alignment horizontal="right" vertical="center" wrapText="1"/>
    </xf>
    <xf numFmtId="4" fontId="56" fillId="39" borderId="0" xfId="0" applyNumberFormat="1" applyFont="1" applyFill="1" applyAlignment="1">
      <alignment vertical="center"/>
    </xf>
    <xf numFmtId="4" fontId="56" fillId="0" borderId="0" xfId="0" applyNumberFormat="1" applyFont="1" applyFill="1" applyAlignment="1">
      <alignment vertical="center"/>
    </xf>
    <xf numFmtId="4" fontId="56" fillId="18" borderId="0" xfId="0" applyNumberFormat="1" applyFont="1" applyFill="1" applyAlignment="1">
      <alignment vertical="center"/>
    </xf>
    <xf numFmtId="4" fontId="57" fillId="0" borderId="0" xfId="0" applyNumberFormat="1" applyFont="1" applyFill="1" applyAlignment="1">
      <alignment vertical="center"/>
    </xf>
    <xf numFmtId="4" fontId="9" fillId="40" borderId="0" xfId="0" applyNumberFormat="1" applyFont="1" applyFill="1" applyAlignment="1">
      <alignment vertical="center"/>
    </xf>
    <xf numFmtId="4" fontId="9" fillId="41" borderId="0" xfId="0" applyNumberFormat="1" applyFont="1" applyFill="1" applyAlignment="1">
      <alignment vertical="center"/>
    </xf>
    <xf numFmtId="0" fontId="9" fillId="40" borderId="0" xfId="0" applyFont="1" applyFill="1" applyAlignment="1">
      <alignment vertical="center" wrapText="1"/>
    </xf>
    <xf numFmtId="0" fontId="9" fillId="40" borderId="0" xfId="0" applyFont="1" applyFill="1" applyAlignment="1" quotePrefix="1">
      <alignment horizontal="right" vertical="center" wrapText="1"/>
    </xf>
    <xf numFmtId="4" fontId="9" fillId="40" borderId="0" xfId="0" applyNumberFormat="1" applyFont="1" applyFill="1" applyAlignment="1">
      <alignment vertical="center"/>
    </xf>
    <xf numFmtId="0" fontId="9" fillId="40" borderId="0" xfId="0" applyFont="1" applyFill="1" applyAlignment="1">
      <alignment horizontal="right" vertical="center" wrapText="1"/>
    </xf>
    <xf numFmtId="4" fontId="9" fillId="38" borderId="0" xfId="0" applyNumberFormat="1" applyFont="1" applyFill="1" applyAlignment="1">
      <alignment vertical="center" wrapText="1"/>
    </xf>
    <xf numFmtId="4" fontId="58" fillId="38" borderId="0" xfId="0" applyNumberFormat="1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0" fontId="9" fillId="41" borderId="0" xfId="0" applyFont="1" applyFill="1" applyAlignment="1">
      <alignment vertical="center" wrapText="1"/>
    </xf>
    <xf numFmtId="0" fontId="9" fillId="41" borderId="0" xfId="0" applyFont="1" applyFill="1" applyAlignment="1" quotePrefix="1">
      <alignment horizontal="right" vertical="center" wrapText="1"/>
    </xf>
    <xf numFmtId="0" fontId="9" fillId="41" borderId="0" xfId="0" applyFont="1" applyFill="1" applyAlignment="1">
      <alignment vertical="center" wrapText="1"/>
    </xf>
    <xf numFmtId="0" fontId="9" fillId="41" borderId="0" xfId="0" applyFont="1" applyFill="1" applyAlignment="1">
      <alignment horizontal="right" vertical="center" wrapText="1"/>
    </xf>
    <xf numFmtId="4" fontId="9" fillId="41" borderId="0" xfId="0" applyNumberFormat="1" applyFont="1" applyFill="1" applyAlignment="1">
      <alignment vertical="center" wrapText="1"/>
    </xf>
    <xf numFmtId="4" fontId="5" fillId="20" borderId="0" xfId="0" applyNumberFormat="1" applyFont="1" applyFill="1" applyAlignment="1">
      <alignment vertical="center"/>
    </xf>
    <xf numFmtId="0" fontId="5" fillId="20" borderId="0" xfId="0" applyFont="1" applyFill="1" applyAlignment="1">
      <alignment horizontal="left" vertical="center"/>
    </xf>
    <xf numFmtId="0" fontId="5" fillId="20" borderId="0" xfId="0" applyFont="1" applyFill="1" applyAlignment="1">
      <alignment vertical="center"/>
    </xf>
    <xf numFmtId="4" fontId="4" fillId="39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59" fillId="2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5" fillId="20" borderId="0" xfId="0" applyNumberFormat="1" applyFont="1" applyFill="1" applyAlignment="1">
      <alignment horizontal="right" vertical="center"/>
    </xf>
    <xf numFmtId="4" fontId="4" fillId="33" borderId="0" xfId="0" applyNumberFormat="1" applyFont="1" applyFill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5" fillId="35" borderId="0" xfId="0" applyNumberFormat="1" applyFont="1" applyFill="1" applyAlignment="1">
      <alignment horizontal="right" vertical="center"/>
    </xf>
    <xf numFmtId="0" fontId="4" fillId="39" borderId="0" xfId="0" applyFont="1" applyFill="1" applyAlignment="1">
      <alignment horizontal="left" vertical="center" wrapText="1"/>
    </xf>
    <xf numFmtId="4" fontId="59" fillId="42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39" borderId="0" xfId="0" applyFont="1" applyFill="1" applyAlignment="1">
      <alignment vertical="center"/>
    </xf>
    <xf numFmtId="4" fontId="4" fillId="39" borderId="0" xfId="0" applyNumberFormat="1" applyFont="1" applyFill="1" applyAlignment="1">
      <alignment vertical="center" wrapText="1"/>
    </xf>
    <xf numFmtId="4" fontId="4" fillId="39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4" fillId="39" borderId="0" xfId="0" applyFont="1" applyFill="1" applyAlignment="1">
      <alignment vertical="center" wrapText="1"/>
    </xf>
    <xf numFmtId="4" fontId="4" fillId="39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Font="1" applyAlignment="1" quotePrefix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 quotePrefix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0" fontId="8" fillId="12" borderId="0" xfId="0" applyFont="1" applyFill="1" applyAlignment="1">
      <alignment vertical="center" wrapText="1"/>
    </xf>
    <xf numFmtId="0" fontId="8" fillId="12" borderId="0" xfId="0" applyFont="1" applyFill="1" applyAlignment="1">
      <alignment horizontal="right" vertical="center" wrapText="1"/>
    </xf>
    <xf numFmtId="4" fontId="8" fillId="12" borderId="0" xfId="0" applyNumberFormat="1" applyFont="1" applyFill="1" applyAlignment="1">
      <alignment vertical="center" wrapText="1"/>
    </xf>
    <xf numFmtId="0" fontId="8" fillId="39" borderId="0" xfId="0" applyFont="1" applyFill="1" applyAlignment="1">
      <alignment vertical="center" wrapText="1"/>
    </xf>
    <xf numFmtId="0" fontId="8" fillId="39" borderId="0" xfId="0" applyFont="1" applyFill="1" applyAlignment="1">
      <alignment horizontal="right" vertical="center" wrapText="1"/>
    </xf>
    <xf numFmtId="0" fontId="8" fillId="39" borderId="0" xfId="0" applyFont="1" applyFill="1" applyAlignment="1">
      <alignment horizontal="left" vertical="center" wrapText="1"/>
    </xf>
    <xf numFmtId="4" fontId="8" fillId="39" borderId="0" xfId="0" applyNumberFormat="1" applyFont="1" applyFill="1" applyAlignment="1">
      <alignment vertical="center" wrapText="1"/>
    </xf>
    <xf numFmtId="4" fontId="8" fillId="12" borderId="0" xfId="0" applyNumberFormat="1" applyFont="1" applyFill="1" applyAlignment="1">
      <alignment horizontal="right" vertical="center" wrapText="1"/>
    </xf>
    <xf numFmtId="4" fontId="8" fillId="39" borderId="0" xfId="0" applyNumberFormat="1" applyFont="1" applyFill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59" fillId="35" borderId="0" xfId="0" applyFont="1" applyFill="1" applyAlignment="1">
      <alignment vertical="center"/>
    </xf>
    <xf numFmtId="0" fontId="59" fillId="20" borderId="0" xfId="0" applyFont="1" applyFill="1" applyAlignment="1">
      <alignment horizontal="left" vertical="center"/>
    </xf>
    <xf numFmtId="0" fontId="59" fillId="20" borderId="0" xfId="0" applyFont="1" applyFill="1" applyAlignment="1">
      <alignment vertical="center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 quotePrefix="1">
      <alignment horizontal="center" vertical="center" wrapText="1"/>
    </xf>
    <xf numFmtId="4" fontId="60" fillId="0" borderId="0" xfId="0" applyNumberFormat="1" applyFont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 quotePrefix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6" fillId="3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tabSelected="1" zoomScalePageLayoutView="0" workbookViewId="0" topLeftCell="A1">
      <selection activeCell="A121" sqref="A121"/>
    </sheetView>
  </sheetViews>
  <sheetFormatPr defaultColWidth="9.140625" defaultRowHeight="12.75"/>
  <cols>
    <col min="1" max="1" width="9.140625" style="7" customWidth="1"/>
    <col min="2" max="2" width="39.140625" style="7" customWidth="1"/>
    <col min="3" max="3" width="20.7109375" style="7" customWidth="1"/>
    <col min="4" max="4" width="27.140625" style="14" customWidth="1"/>
    <col min="5" max="5" width="30.8515625" style="7" customWidth="1"/>
    <col min="6" max="6" width="38.57421875" style="67" customWidth="1"/>
    <col min="7" max="7" width="11.7109375" style="7" bestFit="1" customWidth="1"/>
    <col min="8" max="8" width="10.421875" style="7" customWidth="1"/>
    <col min="9" max="16384" width="9.140625" style="7" customWidth="1"/>
  </cols>
  <sheetData>
    <row r="1" spans="1:5" ht="12.75">
      <c r="A1" s="16" t="s">
        <v>209</v>
      </c>
      <c r="B1" s="16"/>
      <c r="C1" s="16"/>
      <c r="D1" s="67"/>
      <c r="E1" s="16"/>
    </row>
    <row r="2" spans="1:5" ht="12.75">
      <c r="A2" s="16" t="s">
        <v>251</v>
      </c>
      <c r="B2" s="16"/>
      <c r="C2" s="16"/>
      <c r="D2" s="67"/>
      <c r="E2" s="16"/>
    </row>
    <row r="3" spans="1:5" ht="12.75">
      <c r="A3" s="156" t="s">
        <v>257</v>
      </c>
      <c r="B3" s="156"/>
      <c r="C3" s="156"/>
      <c r="D3" s="156"/>
      <c r="E3" s="156"/>
    </row>
    <row r="4" spans="1:5" ht="12.75">
      <c r="A4" s="16"/>
      <c r="B4" s="16"/>
      <c r="C4" s="16"/>
      <c r="D4" s="16"/>
      <c r="E4" s="16"/>
    </row>
    <row r="5" spans="1:6" s="15" customFormat="1" ht="26.25">
      <c r="A5" s="157" t="s">
        <v>246</v>
      </c>
      <c r="B5" s="158"/>
      <c r="C5" s="158"/>
      <c r="D5" s="158"/>
      <c r="E5" s="158"/>
      <c r="F5" s="113"/>
    </row>
    <row r="6" spans="1:5" ht="23.25">
      <c r="A6" s="161"/>
      <c r="B6" s="157"/>
      <c r="C6" s="157"/>
      <c r="D6" s="157"/>
      <c r="E6" s="157"/>
    </row>
    <row r="7" spans="1:5" ht="12.75">
      <c r="A7" s="159" t="s">
        <v>0</v>
      </c>
      <c r="B7" s="159"/>
      <c r="C7" s="159"/>
      <c r="D7" s="159"/>
      <c r="E7" s="159"/>
    </row>
    <row r="8" spans="1:5" ht="12.75">
      <c r="A8" s="158" t="s">
        <v>37</v>
      </c>
      <c r="B8" s="158"/>
      <c r="C8" s="158"/>
      <c r="D8" s="158"/>
      <c r="E8" s="158"/>
    </row>
    <row r="9" spans="1:5" ht="12.75">
      <c r="A9" s="160"/>
      <c r="B9" s="160"/>
      <c r="C9" s="160"/>
      <c r="D9" s="160"/>
      <c r="E9" s="160"/>
    </row>
    <row r="10" spans="1:5" ht="12.75">
      <c r="A10" s="156" t="s">
        <v>210</v>
      </c>
      <c r="B10" s="160"/>
      <c r="C10" s="160"/>
      <c r="D10" s="160"/>
      <c r="E10" s="160"/>
    </row>
    <row r="11" spans="1:5" ht="12.75">
      <c r="A11" s="160"/>
      <c r="B11" s="160"/>
      <c r="C11" s="160"/>
      <c r="D11" s="160"/>
      <c r="E11" s="160"/>
    </row>
    <row r="12" spans="1:5" ht="12.75">
      <c r="A12" s="160"/>
      <c r="B12" s="160"/>
      <c r="C12" s="160"/>
      <c r="D12" s="160"/>
      <c r="E12" s="160"/>
    </row>
    <row r="13" spans="1:5" ht="12.75">
      <c r="A13" s="160"/>
      <c r="B13" s="160"/>
      <c r="C13" s="160"/>
      <c r="D13" s="160"/>
      <c r="E13" s="160"/>
    </row>
    <row r="14" spans="1:5" ht="12.75">
      <c r="A14" s="17"/>
      <c r="B14" s="17"/>
      <c r="C14" s="3"/>
      <c r="D14" s="11"/>
      <c r="E14" s="3"/>
    </row>
    <row r="15" spans="1:5" ht="12.75">
      <c r="A15" s="17"/>
      <c r="B15" s="17"/>
      <c r="C15" s="12" t="s">
        <v>211</v>
      </c>
      <c r="D15" s="12" t="s">
        <v>191</v>
      </c>
      <c r="E15" s="4" t="s">
        <v>192</v>
      </c>
    </row>
    <row r="16" spans="1:5" ht="12.75">
      <c r="A16" s="18" t="s">
        <v>46</v>
      </c>
      <c r="B16" s="19" t="s">
        <v>47</v>
      </c>
      <c r="C16" s="5">
        <f>C36</f>
        <v>15340594</v>
      </c>
      <c r="D16" s="116">
        <f>D36</f>
        <v>530000</v>
      </c>
      <c r="E16" s="5">
        <f aca="true" t="shared" si="0" ref="E16:E21">C16+D16</f>
        <v>15870594</v>
      </c>
    </row>
    <row r="17" spans="1:5" ht="12.75">
      <c r="A17" s="20"/>
      <c r="B17" s="21" t="s">
        <v>1</v>
      </c>
      <c r="C17" s="6">
        <f>C37</f>
        <v>15235594</v>
      </c>
      <c r="D17" s="13">
        <f>D37</f>
        <v>530000</v>
      </c>
      <c r="E17" s="117">
        <f t="shared" si="0"/>
        <v>15765594</v>
      </c>
    </row>
    <row r="18" spans="1:5" ht="12.75">
      <c r="A18" s="20"/>
      <c r="B18" s="21" t="s">
        <v>2</v>
      </c>
      <c r="C18" s="6">
        <f>C65</f>
        <v>105000</v>
      </c>
      <c r="D18" s="13">
        <f>D65</f>
        <v>0</v>
      </c>
      <c r="E18" s="117">
        <f t="shared" si="0"/>
        <v>105000</v>
      </c>
    </row>
    <row r="19" spans="1:5" ht="12.75">
      <c r="A19" s="18" t="s">
        <v>48</v>
      </c>
      <c r="B19" s="19" t="s">
        <v>49</v>
      </c>
      <c r="C19" s="5">
        <f>C73</f>
        <v>15530301.5</v>
      </c>
      <c r="D19" s="116">
        <f>D73</f>
        <v>530000</v>
      </c>
      <c r="E19" s="5">
        <f t="shared" si="0"/>
        <v>16060301.5</v>
      </c>
    </row>
    <row r="20" spans="1:5" ht="12.75">
      <c r="A20" s="20"/>
      <c r="B20" s="21" t="s">
        <v>3</v>
      </c>
      <c r="C20" s="6">
        <f>C74</f>
        <v>4089587.5</v>
      </c>
      <c r="D20" s="13">
        <f>D74</f>
        <v>166000</v>
      </c>
      <c r="E20" s="117">
        <f t="shared" si="0"/>
        <v>4255587.5</v>
      </c>
    </row>
    <row r="21" spans="1:5" ht="12.75">
      <c r="A21" s="20"/>
      <c r="B21" s="21" t="s">
        <v>4</v>
      </c>
      <c r="C21" s="6">
        <f>C96</f>
        <v>11440714</v>
      </c>
      <c r="D21" s="13">
        <f>D96</f>
        <v>364000</v>
      </c>
      <c r="E21" s="117">
        <f t="shared" si="0"/>
        <v>11804714</v>
      </c>
    </row>
    <row r="22" spans="1:5" ht="12.75">
      <c r="A22" s="106" t="s">
        <v>195</v>
      </c>
      <c r="B22" s="118" t="s">
        <v>197</v>
      </c>
      <c r="C22" s="97">
        <f>C16-C19</f>
        <v>-189707.5</v>
      </c>
      <c r="D22" s="119">
        <f>D16-D19</f>
        <v>0</v>
      </c>
      <c r="E22" s="97">
        <f>C22+D22</f>
        <v>-189707.5</v>
      </c>
    </row>
    <row r="23" spans="1:5" ht="12.75">
      <c r="A23" s="18" t="s">
        <v>196</v>
      </c>
      <c r="B23" s="19" t="s">
        <v>237</v>
      </c>
      <c r="C23" s="97">
        <v>189707.5</v>
      </c>
      <c r="D23" s="119">
        <v>0</v>
      </c>
      <c r="E23" s="97">
        <f>C23+D23</f>
        <v>189707.5</v>
      </c>
    </row>
    <row r="24" spans="1:6" ht="12.75">
      <c r="A24" s="25"/>
      <c r="B24" s="24"/>
      <c r="C24" s="10"/>
      <c r="D24" s="144"/>
      <c r="E24" s="146">
        <f>E16-E19+E23</f>
        <v>0</v>
      </c>
      <c r="F24" s="114"/>
    </row>
    <row r="25" spans="1:5" ht="12.75">
      <c r="A25" s="25"/>
      <c r="B25" s="24"/>
      <c r="C25" s="10"/>
      <c r="D25" s="144"/>
      <c r="E25" s="10"/>
    </row>
    <row r="26" spans="1:5" ht="12.75">
      <c r="A26" s="25"/>
      <c r="B26" s="24"/>
      <c r="C26" s="10"/>
      <c r="D26" s="144"/>
      <c r="E26" s="10"/>
    </row>
    <row r="27" spans="1:5" ht="12.75">
      <c r="A27" s="25"/>
      <c r="B27" s="24"/>
      <c r="C27" s="10"/>
      <c r="D27" s="145"/>
      <c r="E27" s="10"/>
    </row>
    <row r="28" spans="1:5" ht="12.75">
      <c r="A28" s="163"/>
      <c r="B28" s="164"/>
      <c r="C28" s="164"/>
      <c r="D28" s="164"/>
      <c r="E28" s="164"/>
    </row>
    <row r="29" spans="1:5" ht="12.75">
      <c r="A29" s="158" t="s">
        <v>38</v>
      </c>
      <c r="B29" s="158"/>
      <c r="C29" s="158"/>
      <c r="D29" s="158"/>
      <c r="E29" s="158"/>
    </row>
    <row r="30" spans="1:5" ht="12.75">
      <c r="A30" s="160"/>
      <c r="B30" s="160"/>
      <c r="C30" s="160"/>
      <c r="D30" s="160"/>
      <c r="E30" s="160"/>
    </row>
    <row r="31" spans="1:5" ht="12.75">
      <c r="A31" s="160" t="s">
        <v>52</v>
      </c>
      <c r="B31" s="160"/>
      <c r="C31" s="160"/>
      <c r="D31" s="160"/>
      <c r="E31" s="160"/>
    </row>
    <row r="32" spans="1:5" ht="12.75">
      <c r="A32" s="160"/>
      <c r="B32" s="160"/>
      <c r="C32" s="160"/>
      <c r="D32" s="160"/>
      <c r="E32" s="160"/>
    </row>
    <row r="35" spans="1:5" ht="12.75">
      <c r="A35" s="22" t="s">
        <v>239</v>
      </c>
      <c r="B35" s="22" t="s">
        <v>7</v>
      </c>
      <c r="C35" s="8" t="s">
        <v>211</v>
      </c>
      <c r="D35" s="8" t="s">
        <v>247</v>
      </c>
      <c r="E35" s="8" t="s">
        <v>192</v>
      </c>
    </row>
    <row r="36" spans="1:5" ht="12.75">
      <c r="A36" s="9" t="s">
        <v>50</v>
      </c>
      <c r="B36" s="9"/>
      <c r="C36" s="23">
        <f>SUM(C37,C65)</f>
        <v>15340594</v>
      </c>
      <c r="D36" s="105">
        <f>D37+D65</f>
        <v>530000</v>
      </c>
      <c r="E36" s="23">
        <f>C36+D36</f>
        <v>15870594</v>
      </c>
    </row>
    <row r="37" spans="1:6" s="21" customFormat="1" ht="9.75" customHeight="1">
      <c r="A37" s="95">
        <v>6</v>
      </c>
      <c r="B37" s="96" t="s">
        <v>1</v>
      </c>
      <c r="C37" s="94">
        <f>SUM(C38,C43,C53,C56,C60)</f>
        <v>15235594</v>
      </c>
      <c r="D37" s="101">
        <f>D38+D43+D53+D56+D60</f>
        <v>530000</v>
      </c>
      <c r="E37" s="94">
        <f aca="true" t="shared" si="1" ref="E37:E104">C37+D37</f>
        <v>15765594</v>
      </c>
      <c r="F37" s="112"/>
    </row>
    <row r="38" spans="1:6" s="24" customFormat="1" ht="11.25">
      <c r="A38" s="18">
        <v>61</v>
      </c>
      <c r="B38" s="19" t="s">
        <v>8</v>
      </c>
      <c r="C38" s="5">
        <f>SUM(C39:C42)</f>
        <v>545000</v>
      </c>
      <c r="D38" s="102">
        <f>D39+D40+D41+D42</f>
        <v>15000</v>
      </c>
      <c r="E38" s="97">
        <f t="shared" si="1"/>
        <v>560000</v>
      </c>
      <c r="F38" s="112"/>
    </row>
    <row r="39" spans="1:6" s="24" customFormat="1" ht="11.25" customHeight="1">
      <c r="A39" s="25">
        <v>611</v>
      </c>
      <c r="B39" s="24" t="s">
        <v>9</v>
      </c>
      <c r="C39" s="10">
        <v>800000</v>
      </c>
      <c r="D39" s="103">
        <v>-50000</v>
      </c>
      <c r="E39" s="100">
        <f t="shared" si="1"/>
        <v>750000</v>
      </c>
      <c r="F39" s="129"/>
    </row>
    <row r="40" spans="1:6" s="24" customFormat="1" ht="12.75">
      <c r="A40" s="25">
        <v>611</v>
      </c>
      <c r="B40" s="24" t="s">
        <v>167</v>
      </c>
      <c r="C40" s="10">
        <v>-330000</v>
      </c>
      <c r="D40" s="103">
        <v>65000</v>
      </c>
      <c r="E40" s="100">
        <f t="shared" si="1"/>
        <v>-265000</v>
      </c>
      <c r="F40" s="149"/>
    </row>
    <row r="41" spans="1:6" s="21" customFormat="1" ht="12.75">
      <c r="A41" s="25">
        <v>613</v>
      </c>
      <c r="B41" s="24" t="s">
        <v>10</v>
      </c>
      <c r="C41" s="10">
        <v>50000</v>
      </c>
      <c r="D41" s="103">
        <v>0</v>
      </c>
      <c r="E41" s="100">
        <f t="shared" si="1"/>
        <v>50000</v>
      </c>
      <c r="F41" s="129"/>
    </row>
    <row r="42" spans="1:6" s="24" customFormat="1" ht="12.75">
      <c r="A42" s="25">
        <v>614</v>
      </c>
      <c r="B42" s="24" t="s">
        <v>11</v>
      </c>
      <c r="C42" s="10">
        <v>25000</v>
      </c>
      <c r="D42" s="103">
        <v>0</v>
      </c>
      <c r="E42" s="100">
        <f t="shared" si="1"/>
        <v>25000</v>
      </c>
      <c r="F42" s="129"/>
    </row>
    <row r="43" spans="1:6" s="21" customFormat="1" ht="12.75">
      <c r="A43" s="18">
        <v>63</v>
      </c>
      <c r="B43" s="19" t="s">
        <v>12</v>
      </c>
      <c r="C43" s="5">
        <f>SUM(C44:C52)</f>
        <v>11386594</v>
      </c>
      <c r="D43" s="102">
        <f>SUM(D44:D52)</f>
        <v>515000</v>
      </c>
      <c r="E43" s="97">
        <f t="shared" si="1"/>
        <v>11901594</v>
      </c>
      <c r="F43" s="129"/>
    </row>
    <row r="44" spans="1:6" s="24" customFormat="1" ht="12.75">
      <c r="A44" s="25">
        <v>633</v>
      </c>
      <c r="B44" s="24" t="s">
        <v>117</v>
      </c>
      <c r="C44" s="10">
        <v>1176594</v>
      </c>
      <c r="D44" s="103">
        <v>250000</v>
      </c>
      <c r="E44" s="100">
        <f t="shared" si="1"/>
        <v>1426594</v>
      </c>
      <c r="F44" s="150"/>
    </row>
    <row r="45" spans="1:6" s="24" customFormat="1" ht="12.75">
      <c r="A45" s="25">
        <v>633</v>
      </c>
      <c r="B45" s="24" t="s">
        <v>140</v>
      </c>
      <c r="C45" s="10">
        <v>100000</v>
      </c>
      <c r="D45" s="103">
        <v>0</v>
      </c>
      <c r="E45" s="100">
        <f t="shared" si="1"/>
        <v>100000</v>
      </c>
      <c r="F45" s="129"/>
    </row>
    <row r="46" spans="1:6" s="21" customFormat="1" ht="12.75">
      <c r="A46" s="25">
        <v>633</v>
      </c>
      <c r="B46" s="24" t="s">
        <v>169</v>
      </c>
      <c r="C46" s="10">
        <v>7900000</v>
      </c>
      <c r="D46" s="103">
        <v>210000</v>
      </c>
      <c r="E46" s="100">
        <f t="shared" si="1"/>
        <v>8110000</v>
      </c>
      <c r="F46" s="129"/>
    </row>
    <row r="47" spans="1:6" s="21" customFormat="1" ht="12.75">
      <c r="A47" s="25">
        <v>633</v>
      </c>
      <c r="B47" s="24" t="s">
        <v>174</v>
      </c>
      <c r="C47" s="10">
        <v>400000</v>
      </c>
      <c r="D47" s="103">
        <v>0</v>
      </c>
      <c r="E47" s="100">
        <f t="shared" si="1"/>
        <v>400000</v>
      </c>
      <c r="F47" s="129"/>
    </row>
    <row r="48" spans="1:6" s="21" customFormat="1" ht="12.75">
      <c r="A48" s="25">
        <v>633</v>
      </c>
      <c r="B48" s="24" t="s">
        <v>212</v>
      </c>
      <c r="C48" s="10">
        <v>100000</v>
      </c>
      <c r="D48" s="103">
        <v>0</v>
      </c>
      <c r="E48" s="100">
        <f t="shared" si="1"/>
        <v>100000</v>
      </c>
      <c r="F48" s="129"/>
    </row>
    <row r="49" spans="1:6" s="21" customFormat="1" ht="12.75">
      <c r="A49" s="25">
        <v>633</v>
      </c>
      <c r="B49" s="24" t="s">
        <v>213</v>
      </c>
      <c r="C49" s="10">
        <v>50000</v>
      </c>
      <c r="D49" s="103">
        <v>0</v>
      </c>
      <c r="E49" s="100">
        <f t="shared" si="1"/>
        <v>50000</v>
      </c>
      <c r="F49" s="129"/>
    </row>
    <row r="50" spans="1:6" s="24" customFormat="1" ht="12.75" customHeight="1">
      <c r="A50" s="25">
        <v>633</v>
      </c>
      <c r="B50" s="24" t="s">
        <v>181</v>
      </c>
      <c r="C50" s="10">
        <v>200000</v>
      </c>
      <c r="D50" s="103">
        <v>100000</v>
      </c>
      <c r="E50" s="100">
        <f t="shared" si="1"/>
        <v>300000</v>
      </c>
      <c r="F50" s="129"/>
    </row>
    <row r="51" spans="1:5" ht="12.75">
      <c r="A51" s="25">
        <v>634</v>
      </c>
      <c r="B51" s="24" t="s">
        <v>149</v>
      </c>
      <c r="C51" s="10">
        <v>1350000</v>
      </c>
      <c r="D51" s="103">
        <v>0</v>
      </c>
      <c r="E51" s="100">
        <f t="shared" si="1"/>
        <v>1350000</v>
      </c>
    </row>
    <row r="52" spans="1:6" s="21" customFormat="1" ht="12.75">
      <c r="A52" s="25">
        <v>634</v>
      </c>
      <c r="B52" s="24" t="s">
        <v>106</v>
      </c>
      <c r="C52" s="10">
        <v>110000</v>
      </c>
      <c r="D52" s="103">
        <v>-45000</v>
      </c>
      <c r="E52" s="100">
        <f t="shared" si="1"/>
        <v>65000</v>
      </c>
      <c r="F52" s="67"/>
    </row>
    <row r="53" spans="1:6" s="24" customFormat="1" ht="12.75">
      <c r="A53" s="18">
        <v>64</v>
      </c>
      <c r="B53" s="19" t="s">
        <v>13</v>
      </c>
      <c r="C53" s="5">
        <f>C54+C55</f>
        <v>2106000</v>
      </c>
      <c r="D53" s="102">
        <f>D54+D55</f>
        <v>0</v>
      </c>
      <c r="E53" s="97">
        <f t="shared" si="1"/>
        <v>2106000</v>
      </c>
      <c r="F53" s="129"/>
    </row>
    <row r="54" spans="1:6" s="24" customFormat="1" ht="12.75">
      <c r="A54" s="25">
        <v>641</v>
      </c>
      <c r="B54" s="24" t="s">
        <v>14</v>
      </c>
      <c r="C54" s="10">
        <v>6000</v>
      </c>
      <c r="D54" s="103">
        <v>0</v>
      </c>
      <c r="E54" s="100">
        <f t="shared" si="1"/>
        <v>6000</v>
      </c>
      <c r="F54" s="129"/>
    </row>
    <row r="55" spans="1:6" s="24" customFormat="1" ht="12.75">
      <c r="A55" s="25">
        <v>642</v>
      </c>
      <c r="B55" s="24" t="s">
        <v>15</v>
      </c>
      <c r="C55" s="10">
        <v>2100000</v>
      </c>
      <c r="D55" s="103">
        <v>0</v>
      </c>
      <c r="E55" s="100">
        <f t="shared" si="1"/>
        <v>2100000</v>
      </c>
      <c r="F55" s="129"/>
    </row>
    <row r="56" spans="1:5" ht="20.25" customHeight="1">
      <c r="A56" s="18">
        <v>65</v>
      </c>
      <c r="B56" s="19" t="s">
        <v>16</v>
      </c>
      <c r="C56" s="5">
        <f>C57+C59+C58</f>
        <v>708000</v>
      </c>
      <c r="D56" s="102">
        <f>D57+D59+D58</f>
        <v>0</v>
      </c>
      <c r="E56" s="97">
        <f>E57+E58+E59</f>
        <v>708000</v>
      </c>
    </row>
    <row r="57" spans="1:5" ht="12.75">
      <c r="A57" s="64">
        <v>651</v>
      </c>
      <c r="B57" s="65" t="s">
        <v>194</v>
      </c>
      <c r="C57" s="66">
        <v>5000</v>
      </c>
      <c r="D57" s="104">
        <v>0</v>
      </c>
      <c r="E57" s="100">
        <f>C57+D57</f>
        <v>5000</v>
      </c>
    </row>
    <row r="58" spans="1:5" ht="12.75">
      <c r="A58" s="64">
        <v>652</v>
      </c>
      <c r="B58" s="65" t="s">
        <v>203</v>
      </c>
      <c r="C58" s="66">
        <v>3000</v>
      </c>
      <c r="D58" s="104">
        <v>0</v>
      </c>
      <c r="E58" s="100">
        <f>C58+D58</f>
        <v>3000</v>
      </c>
    </row>
    <row r="59" spans="1:6" s="21" customFormat="1" ht="14.25" customHeight="1">
      <c r="A59" s="25">
        <v>653</v>
      </c>
      <c r="B59" s="24" t="s">
        <v>17</v>
      </c>
      <c r="C59" s="10">
        <v>700000</v>
      </c>
      <c r="D59" s="103">
        <v>0</v>
      </c>
      <c r="E59" s="100">
        <f t="shared" si="1"/>
        <v>700000</v>
      </c>
      <c r="F59" s="129"/>
    </row>
    <row r="60" spans="1:6" s="21" customFormat="1" ht="21" customHeight="1">
      <c r="A60" s="18">
        <v>66</v>
      </c>
      <c r="B60" s="19" t="s">
        <v>170</v>
      </c>
      <c r="C60" s="5">
        <f>SUM(C61:C64)</f>
        <v>490000</v>
      </c>
      <c r="D60" s="102">
        <f>D62+D63+D64</f>
        <v>0</v>
      </c>
      <c r="E60" s="97">
        <f t="shared" si="1"/>
        <v>490000</v>
      </c>
      <c r="F60" s="129"/>
    </row>
    <row r="61" spans="1:6" s="21" customFormat="1" ht="21" customHeight="1">
      <c r="A61" s="64">
        <v>661</v>
      </c>
      <c r="B61" s="65" t="s">
        <v>214</v>
      </c>
      <c r="C61" s="66">
        <v>200000</v>
      </c>
      <c r="D61" s="104">
        <v>-30000</v>
      </c>
      <c r="E61" s="100">
        <f t="shared" si="1"/>
        <v>170000</v>
      </c>
      <c r="F61" s="129"/>
    </row>
    <row r="62" spans="1:6" s="21" customFormat="1" ht="12.75">
      <c r="A62" s="25">
        <v>661</v>
      </c>
      <c r="B62" s="24" t="s">
        <v>171</v>
      </c>
      <c r="C62" s="10">
        <v>25000</v>
      </c>
      <c r="D62" s="103">
        <v>0</v>
      </c>
      <c r="E62" s="100">
        <f t="shared" si="1"/>
        <v>25000</v>
      </c>
      <c r="F62" s="129"/>
    </row>
    <row r="63" spans="1:6" s="21" customFormat="1" ht="12.75">
      <c r="A63" s="25">
        <v>663</v>
      </c>
      <c r="B63" s="24" t="s">
        <v>172</v>
      </c>
      <c r="C63" s="10">
        <v>15000</v>
      </c>
      <c r="D63" s="103">
        <v>0</v>
      </c>
      <c r="E63" s="100">
        <f t="shared" si="1"/>
        <v>15000</v>
      </c>
      <c r="F63" s="129"/>
    </row>
    <row r="64" spans="1:6" s="21" customFormat="1" ht="12.75">
      <c r="A64" s="25">
        <v>663</v>
      </c>
      <c r="B64" s="24" t="s">
        <v>193</v>
      </c>
      <c r="C64" s="10">
        <v>250000</v>
      </c>
      <c r="D64" s="103">
        <v>0</v>
      </c>
      <c r="E64" s="100">
        <f t="shared" si="1"/>
        <v>250000</v>
      </c>
      <c r="F64" s="129"/>
    </row>
    <row r="65" spans="1:6" s="24" customFormat="1" ht="12" customHeight="1">
      <c r="A65" s="95">
        <v>7</v>
      </c>
      <c r="B65" s="96" t="s">
        <v>2</v>
      </c>
      <c r="C65" s="94">
        <f>SUM(C66,C68)</f>
        <v>105000</v>
      </c>
      <c r="D65" s="101">
        <f>D66+D68</f>
        <v>0</v>
      </c>
      <c r="E65" s="99">
        <f t="shared" si="1"/>
        <v>105000</v>
      </c>
      <c r="F65" s="129"/>
    </row>
    <row r="66" spans="1:6" s="24" customFormat="1" ht="12.75">
      <c r="A66" s="18">
        <v>71</v>
      </c>
      <c r="B66" s="19" t="s">
        <v>18</v>
      </c>
      <c r="C66" s="5">
        <f>C67</f>
        <v>75000</v>
      </c>
      <c r="D66" s="102">
        <f>D67</f>
        <v>0</v>
      </c>
      <c r="E66" s="97">
        <f t="shared" si="1"/>
        <v>75000</v>
      </c>
      <c r="F66" s="129"/>
    </row>
    <row r="67" spans="1:6" s="24" customFormat="1" ht="12.75">
      <c r="A67" s="25">
        <v>711</v>
      </c>
      <c r="B67" s="24" t="s">
        <v>44</v>
      </c>
      <c r="C67" s="10">
        <v>75000</v>
      </c>
      <c r="D67" s="103">
        <v>0</v>
      </c>
      <c r="E67" s="100">
        <f t="shared" si="1"/>
        <v>75000</v>
      </c>
      <c r="F67" s="129"/>
    </row>
    <row r="68" spans="1:6" s="21" customFormat="1" ht="12.75">
      <c r="A68" s="18">
        <v>72</v>
      </c>
      <c r="B68" s="19" t="s">
        <v>112</v>
      </c>
      <c r="C68" s="5">
        <v>30000</v>
      </c>
      <c r="D68" s="102">
        <f>D69</f>
        <v>0</v>
      </c>
      <c r="E68" s="97">
        <f t="shared" si="1"/>
        <v>30000</v>
      </c>
      <c r="F68" s="129"/>
    </row>
    <row r="69" spans="1:6" s="24" customFormat="1" ht="12" customHeight="1">
      <c r="A69" s="25">
        <v>721</v>
      </c>
      <c r="B69" s="24" t="s">
        <v>45</v>
      </c>
      <c r="C69" s="10">
        <v>30000</v>
      </c>
      <c r="D69" s="103">
        <v>0</v>
      </c>
      <c r="E69" s="100">
        <f t="shared" si="1"/>
        <v>30000</v>
      </c>
      <c r="F69" s="129"/>
    </row>
    <row r="70" spans="1:6" s="24" customFormat="1" ht="12.75">
      <c r="A70" s="25"/>
      <c r="C70" s="10"/>
      <c r="D70" s="103"/>
      <c r="E70" s="98"/>
      <c r="F70" s="129"/>
    </row>
    <row r="71" spans="1:6" s="24" customFormat="1" ht="11.25">
      <c r="A71" s="25"/>
      <c r="C71" s="10"/>
      <c r="D71" s="103"/>
      <c r="E71" s="98"/>
      <c r="F71" s="112"/>
    </row>
    <row r="72" spans="1:6" s="24" customFormat="1" ht="11.25">
      <c r="A72" s="25"/>
      <c r="C72" s="10"/>
      <c r="D72" s="103"/>
      <c r="E72" s="98"/>
      <c r="F72" s="112"/>
    </row>
    <row r="73" spans="1:6" s="24" customFormat="1" ht="11.25">
      <c r="A73" s="9" t="s">
        <v>51</v>
      </c>
      <c r="B73" s="9"/>
      <c r="C73" s="23">
        <f>SUM(C74,C96)</f>
        <v>15530301.5</v>
      </c>
      <c r="D73" s="105">
        <f>D74+D96</f>
        <v>530000</v>
      </c>
      <c r="E73" s="23">
        <f t="shared" si="1"/>
        <v>16060301.5</v>
      </c>
      <c r="F73" s="112"/>
    </row>
    <row r="74" spans="1:6" s="24" customFormat="1" ht="11.25">
      <c r="A74" s="95">
        <v>3</v>
      </c>
      <c r="B74" s="96" t="s">
        <v>3</v>
      </c>
      <c r="C74" s="94">
        <f>SUM(C75,C79,C85,C89,C91,C93,C87)</f>
        <v>4089587.5</v>
      </c>
      <c r="D74" s="101">
        <f>D75+D79+D85+D89+D91+D93+D87</f>
        <v>166000</v>
      </c>
      <c r="E74" s="94">
        <f t="shared" si="1"/>
        <v>4255587.5</v>
      </c>
      <c r="F74" s="112"/>
    </row>
    <row r="75" spans="1:6" s="24" customFormat="1" ht="11.25">
      <c r="A75" s="18">
        <v>31</v>
      </c>
      <c r="B75" s="19" t="s">
        <v>19</v>
      </c>
      <c r="C75" s="5">
        <f>SUM(C76:C78)</f>
        <v>599500</v>
      </c>
      <c r="D75" s="102">
        <f>D76+D77+D78</f>
        <v>13000</v>
      </c>
      <c r="E75" s="97">
        <f t="shared" si="1"/>
        <v>612500</v>
      </c>
      <c r="F75" s="112"/>
    </row>
    <row r="76" spans="1:6" s="21" customFormat="1" ht="11.25">
      <c r="A76" s="25">
        <v>311</v>
      </c>
      <c r="B76" s="24" t="s">
        <v>20</v>
      </c>
      <c r="C76" s="10">
        <v>500000</v>
      </c>
      <c r="D76" s="103">
        <v>10000</v>
      </c>
      <c r="E76" s="100">
        <f t="shared" si="1"/>
        <v>510000</v>
      </c>
      <c r="F76" s="112"/>
    </row>
    <row r="77" spans="1:6" s="24" customFormat="1" ht="11.25">
      <c r="A77" s="25">
        <v>312</v>
      </c>
      <c r="B77" s="24" t="s">
        <v>21</v>
      </c>
      <c r="C77" s="10">
        <v>7000</v>
      </c>
      <c r="D77" s="103">
        <v>0</v>
      </c>
      <c r="E77" s="100">
        <f t="shared" si="1"/>
        <v>7000</v>
      </c>
      <c r="F77" s="112"/>
    </row>
    <row r="78" spans="1:6" s="21" customFormat="1" ht="11.25">
      <c r="A78" s="25">
        <v>313</v>
      </c>
      <c r="B78" s="24" t="s">
        <v>22</v>
      </c>
      <c r="C78" s="10">
        <v>92500</v>
      </c>
      <c r="D78" s="103">
        <v>3000</v>
      </c>
      <c r="E78" s="100">
        <f t="shared" si="1"/>
        <v>95500</v>
      </c>
      <c r="F78" s="112"/>
    </row>
    <row r="79" spans="1:6" s="24" customFormat="1" ht="11.25">
      <c r="A79" s="18">
        <v>32</v>
      </c>
      <c r="B79" s="19" t="s">
        <v>23</v>
      </c>
      <c r="C79" s="5">
        <f>SUM(C80:C84)</f>
        <v>1647500</v>
      </c>
      <c r="D79" s="102">
        <f>D80+D81+D82+D84</f>
        <v>143000</v>
      </c>
      <c r="E79" s="97">
        <f t="shared" si="1"/>
        <v>1790500</v>
      </c>
      <c r="F79" s="112"/>
    </row>
    <row r="80" spans="1:6" s="21" customFormat="1" ht="11.25">
      <c r="A80" s="25">
        <v>321</v>
      </c>
      <c r="B80" s="24" t="s">
        <v>24</v>
      </c>
      <c r="C80" s="10">
        <v>44000</v>
      </c>
      <c r="D80" s="103">
        <v>0</v>
      </c>
      <c r="E80" s="100">
        <f t="shared" si="1"/>
        <v>44000</v>
      </c>
      <c r="F80" s="112"/>
    </row>
    <row r="81" spans="1:6" s="24" customFormat="1" ht="11.25">
      <c r="A81" s="25">
        <v>322</v>
      </c>
      <c r="B81" s="24" t="s">
        <v>25</v>
      </c>
      <c r="C81" s="10">
        <v>385000</v>
      </c>
      <c r="D81" s="103">
        <v>2000</v>
      </c>
      <c r="E81" s="100">
        <f t="shared" si="1"/>
        <v>387000</v>
      </c>
      <c r="F81" s="112"/>
    </row>
    <row r="82" spans="1:6" s="21" customFormat="1" ht="11.25">
      <c r="A82" s="25">
        <v>323</v>
      </c>
      <c r="B82" s="24" t="s">
        <v>26</v>
      </c>
      <c r="C82" s="10">
        <v>810500</v>
      </c>
      <c r="D82" s="103">
        <v>46000</v>
      </c>
      <c r="E82" s="100">
        <f t="shared" si="1"/>
        <v>856500</v>
      </c>
      <c r="F82" s="112"/>
    </row>
    <row r="83" spans="1:6" s="21" customFormat="1" ht="11.25">
      <c r="A83" s="25">
        <v>324</v>
      </c>
      <c r="B83" s="24" t="s">
        <v>215</v>
      </c>
      <c r="C83" s="10">
        <v>10000</v>
      </c>
      <c r="D83" s="103">
        <v>0</v>
      </c>
      <c r="E83" s="100">
        <f t="shared" si="1"/>
        <v>10000</v>
      </c>
      <c r="F83" s="112"/>
    </row>
    <row r="84" spans="1:6" s="24" customFormat="1" ht="11.25">
      <c r="A84" s="25">
        <v>329</v>
      </c>
      <c r="B84" s="24" t="s">
        <v>27</v>
      </c>
      <c r="C84" s="10">
        <v>398000</v>
      </c>
      <c r="D84" s="103">
        <v>95000</v>
      </c>
      <c r="E84" s="100">
        <f t="shared" si="1"/>
        <v>493000</v>
      </c>
      <c r="F84" s="112"/>
    </row>
    <row r="85" spans="1:5" ht="12.75">
      <c r="A85" s="18">
        <v>34</v>
      </c>
      <c r="B85" s="19" t="s">
        <v>28</v>
      </c>
      <c r="C85" s="5">
        <f>C86</f>
        <v>10000</v>
      </c>
      <c r="D85" s="102">
        <f>D86</f>
        <v>0</v>
      </c>
      <c r="E85" s="97">
        <f t="shared" si="1"/>
        <v>10000</v>
      </c>
    </row>
    <row r="86" spans="1:6" s="21" customFormat="1" ht="11.25">
      <c r="A86" s="25">
        <v>343</v>
      </c>
      <c r="B86" s="27" t="s">
        <v>111</v>
      </c>
      <c r="C86" s="10">
        <v>10000</v>
      </c>
      <c r="D86" s="103">
        <v>0</v>
      </c>
      <c r="E86" s="100">
        <f t="shared" si="1"/>
        <v>10000</v>
      </c>
      <c r="F86" s="112"/>
    </row>
    <row r="87" spans="1:6" s="21" customFormat="1" ht="11.25">
      <c r="A87" s="106">
        <v>35</v>
      </c>
      <c r="B87" s="109" t="s">
        <v>208</v>
      </c>
      <c r="C87" s="110">
        <f>C88</f>
        <v>200000</v>
      </c>
      <c r="D87" s="111">
        <f>D88</f>
        <v>0</v>
      </c>
      <c r="E87" s="97">
        <f>E88</f>
        <v>200000</v>
      </c>
      <c r="F87" s="112"/>
    </row>
    <row r="88" spans="1:6" s="21" customFormat="1" ht="11.25">
      <c r="A88" s="25">
        <v>352</v>
      </c>
      <c r="B88" s="27" t="s">
        <v>204</v>
      </c>
      <c r="C88" s="10">
        <v>200000</v>
      </c>
      <c r="D88" s="103">
        <v>0</v>
      </c>
      <c r="E88" s="100">
        <f t="shared" si="1"/>
        <v>200000</v>
      </c>
      <c r="F88" s="112"/>
    </row>
    <row r="89" spans="1:6" s="24" customFormat="1" ht="11.25">
      <c r="A89" s="18">
        <v>36</v>
      </c>
      <c r="B89" s="19" t="s">
        <v>40</v>
      </c>
      <c r="C89" s="5">
        <f>C90</f>
        <v>210000</v>
      </c>
      <c r="D89" s="102">
        <f>D90</f>
        <v>30000</v>
      </c>
      <c r="E89" s="97">
        <f t="shared" si="1"/>
        <v>240000</v>
      </c>
      <c r="F89" s="112"/>
    </row>
    <row r="90" spans="1:6" s="24" customFormat="1" ht="11.25">
      <c r="A90" s="25">
        <v>363</v>
      </c>
      <c r="B90" s="24" t="s">
        <v>41</v>
      </c>
      <c r="C90" s="10">
        <v>210000</v>
      </c>
      <c r="D90" s="103">
        <v>30000</v>
      </c>
      <c r="E90" s="100">
        <f t="shared" si="1"/>
        <v>240000</v>
      </c>
      <c r="F90" s="112"/>
    </row>
    <row r="91" spans="1:6" s="21" customFormat="1" ht="22.5">
      <c r="A91" s="18">
        <v>37</v>
      </c>
      <c r="B91" s="19" t="s">
        <v>29</v>
      </c>
      <c r="C91" s="5">
        <f>C92</f>
        <v>265000</v>
      </c>
      <c r="D91" s="102">
        <f>D92</f>
        <v>-20000</v>
      </c>
      <c r="E91" s="97">
        <f t="shared" si="1"/>
        <v>245000</v>
      </c>
      <c r="F91" s="112"/>
    </row>
    <row r="92" spans="1:6" s="24" customFormat="1" ht="11.25">
      <c r="A92" s="25">
        <v>372</v>
      </c>
      <c r="B92" s="24" t="s">
        <v>30</v>
      </c>
      <c r="C92" s="10">
        <v>265000</v>
      </c>
      <c r="D92" s="103">
        <v>-20000</v>
      </c>
      <c r="E92" s="100">
        <f t="shared" si="1"/>
        <v>245000</v>
      </c>
      <c r="F92" s="112"/>
    </row>
    <row r="93" spans="1:6" s="24" customFormat="1" ht="11.25">
      <c r="A93" s="18">
        <v>38</v>
      </c>
      <c r="B93" s="19" t="s">
        <v>31</v>
      </c>
      <c r="C93" s="5">
        <f>SUM(C94:C95)</f>
        <v>1157587.5</v>
      </c>
      <c r="D93" s="102">
        <f>D94+D95</f>
        <v>0</v>
      </c>
      <c r="E93" s="97">
        <f t="shared" si="1"/>
        <v>1157587.5</v>
      </c>
      <c r="F93" s="112"/>
    </row>
    <row r="94" spans="1:5" ht="12.75">
      <c r="A94" s="25">
        <v>381</v>
      </c>
      <c r="B94" s="24" t="s">
        <v>32</v>
      </c>
      <c r="C94" s="10">
        <v>137587.5</v>
      </c>
      <c r="D94" s="103">
        <v>0</v>
      </c>
      <c r="E94" s="100">
        <f t="shared" si="1"/>
        <v>137587.5</v>
      </c>
    </row>
    <row r="95" spans="1:5" ht="12.75">
      <c r="A95" s="25">
        <v>382</v>
      </c>
      <c r="B95" s="24" t="s">
        <v>165</v>
      </c>
      <c r="C95" s="10">
        <v>1020000</v>
      </c>
      <c r="D95" s="103">
        <v>0</v>
      </c>
      <c r="E95" s="100">
        <f t="shared" si="1"/>
        <v>1020000</v>
      </c>
    </row>
    <row r="96" spans="1:6" s="21" customFormat="1" ht="11.25">
      <c r="A96" s="95">
        <v>4</v>
      </c>
      <c r="B96" s="96" t="s">
        <v>4</v>
      </c>
      <c r="C96" s="94">
        <f>SUM(C97,C99,C103)</f>
        <v>11440714</v>
      </c>
      <c r="D96" s="101">
        <f>D97+D99+D103</f>
        <v>364000</v>
      </c>
      <c r="E96" s="99">
        <f t="shared" si="1"/>
        <v>11804714</v>
      </c>
      <c r="F96" s="112"/>
    </row>
    <row r="97" spans="1:6" s="24" customFormat="1" ht="11.25">
      <c r="A97" s="18">
        <v>41</v>
      </c>
      <c r="B97" s="19" t="s">
        <v>33</v>
      </c>
      <c r="C97" s="5">
        <f>SUM(C98:C98)</f>
        <v>301006.5</v>
      </c>
      <c r="D97" s="102">
        <f>D98</f>
        <v>413000</v>
      </c>
      <c r="E97" s="97">
        <f t="shared" si="1"/>
        <v>714006.5</v>
      </c>
      <c r="F97" s="112"/>
    </row>
    <row r="98" spans="1:5" ht="12.75">
      <c r="A98" s="25">
        <v>412</v>
      </c>
      <c r="B98" s="24" t="s">
        <v>34</v>
      </c>
      <c r="C98" s="10">
        <v>301006.5</v>
      </c>
      <c r="D98" s="103">
        <v>413000</v>
      </c>
      <c r="E98" s="100">
        <f t="shared" si="1"/>
        <v>714006.5</v>
      </c>
    </row>
    <row r="99" spans="1:5" ht="22.5">
      <c r="A99" s="18">
        <v>42</v>
      </c>
      <c r="B99" s="19" t="s">
        <v>35</v>
      </c>
      <c r="C99" s="5">
        <f>C100+C101+C102</f>
        <v>10439707.5</v>
      </c>
      <c r="D99" s="102">
        <f>D100+D101+D102</f>
        <v>-54000</v>
      </c>
      <c r="E99" s="97">
        <f>C99+D99</f>
        <v>10385707.5</v>
      </c>
    </row>
    <row r="100" spans="1:5" ht="12.75">
      <c r="A100" s="25">
        <v>421</v>
      </c>
      <c r="B100" s="24" t="s">
        <v>36</v>
      </c>
      <c r="C100" s="10">
        <v>10199707.5</v>
      </c>
      <c r="D100" s="103">
        <v>-20000</v>
      </c>
      <c r="E100" s="100">
        <f t="shared" si="1"/>
        <v>10179707.5</v>
      </c>
    </row>
    <row r="101" spans="1:5" ht="12.75">
      <c r="A101" s="25">
        <v>422</v>
      </c>
      <c r="B101" s="24" t="s">
        <v>186</v>
      </c>
      <c r="C101" s="10">
        <v>40000</v>
      </c>
      <c r="D101" s="103">
        <v>5000</v>
      </c>
      <c r="E101" s="100">
        <f t="shared" si="1"/>
        <v>45000</v>
      </c>
    </row>
    <row r="102" spans="1:5" ht="12.75">
      <c r="A102" s="25">
        <v>423</v>
      </c>
      <c r="B102" s="24" t="s">
        <v>216</v>
      </c>
      <c r="C102" s="10">
        <v>200000</v>
      </c>
      <c r="D102" s="103">
        <v>-39000</v>
      </c>
      <c r="E102" s="100">
        <f t="shared" si="1"/>
        <v>161000</v>
      </c>
    </row>
    <row r="103" spans="1:5" ht="22.5">
      <c r="A103" s="18">
        <v>45</v>
      </c>
      <c r="B103" s="19" t="s">
        <v>113</v>
      </c>
      <c r="C103" s="5">
        <f>C104</f>
        <v>700000</v>
      </c>
      <c r="D103" s="102">
        <f>D104</f>
        <v>5000</v>
      </c>
      <c r="E103" s="97">
        <f t="shared" si="1"/>
        <v>705000</v>
      </c>
    </row>
    <row r="104" spans="1:5" ht="12.75">
      <c r="A104" s="25">
        <v>451</v>
      </c>
      <c r="B104" s="24" t="s">
        <v>115</v>
      </c>
      <c r="C104" s="10">
        <v>700000</v>
      </c>
      <c r="D104" s="103">
        <v>5000</v>
      </c>
      <c r="E104" s="100">
        <f t="shared" si="1"/>
        <v>705000</v>
      </c>
    </row>
    <row r="105" spans="1:5" ht="12.75">
      <c r="A105" s="25"/>
      <c r="B105" s="24"/>
      <c r="C105" s="10"/>
      <c r="D105" s="103"/>
      <c r="E105" s="100"/>
    </row>
    <row r="106" spans="1:5" ht="12.75">
      <c r="A106" s="25"/>
      <c r="B106" s="24"/>
      <c r="C106" s="10"/>
      <c r="D106" s="103"/>
      <c r="E106" s="100"/>
    </row>
    <row r="107" spans="1:5" ht="12.75">
      <c r="A107" s="25"/>
      <c r="B107" s="24"/>
      <c r="C107" s="10"/>
      <c r="D107" s="103"/>
      <c r="E107" s="100"/>
    </row>
    <row r="108" spans="1:5" ht="12.75">
      <c r="A108" s="25"/>
      <c r="B108" s="24"/>
      <c r="C108" s="10"/>
      <c r="D108" s="103"/>
      <c r="E108" s="100"/>
    </row>
    <row r="109" spans="1:5" ht="12.75">
      <c r="A109" s="25"/>
      <c r="B109" s="24"/>
      <c r="C109" s="10"/>
      <c r="D109" s="103"/>
      <c r="E109" s="100"/>
    </row>
    <row r="110" spans="1:6" ht="12.75">
      <c r="A110" s="141" t="s">
        <v>198</v>
      </c>
      <c r="B110" s="141"/>
      <c r="C110" s="107">
        <f>C111</f>
        <v>189707.5</v>
      </c>
      <c r="D110" s="107">
        <f>D113</f>
        <v>0</v>
      </c>
      <c r="E110" s="107">
        <f>E113</f>
        <v>189707.5</v>
      </c>
      <c r="F110" s="115"/>
    </row>
    <row r="111" spans="1:6" ht="12.75">
      <c r="A111" s="142">
        <v>9</v>
      </c>
      <c r="B111" s="143" t="s">
        <v>199</v>
      </c>
      <c r="C111" s="99">
        <f>C112</f>
        <v>189707.5</v>
      </c>
      <c r="D111" s="99">
        <f>D113</f>
        <v>0</v>
      </c>
      <c r="E111" s="99">
        <f>E113</f>
        <v>189707.5</v>
      </c>
      <c r="F111" s="115"/>
    </row>
    <row r="112" spans="1:6" ht="12.75">
      <c r="A112" s="18">
        <v>92</v>
      </c>
      <c r="B112" s="19" t="s">
        <v>200</v>
      </c>
      <c r="C112" s="97">
        <f>C113</f>
        <v>189707.5</v>
      </c>
      <c r="D112" s="97">
        <f>D113</f>
        <v>0</v>
      </c>
      <c r="E112" s="97">
        <f>E113</f>
        <v>189707.5</v>
      </c>
      <c r="F112" s="115"/>
    </row>
    <row r="113" spans="1:6" ht="12.75">
      <c r="A113" s="25">
        <v>922</v>
      </c>
      <c r="B113" s="24" t="s">
        <v>238</v>
      </c>
      <c r="C113" s="108">
        <v>189707.5</v>
      </c>
      <c r="D113" s="108">
        <v>0</v>
      </c>
      <c r="E113" s="108">
        <f>C113+D113</f>
        <v>189707.5</v>
      </c>
      <c r="F113" s="115"/>
    </row>
    <row r="114" spans="1:5" ht="12.75">
      <c r="A114" s="16"/>
      <c r="B114" s="16"/>
      <c r="C114" s="16"/>
      <c r="D114" s="67"/>
      <c r="E114" s="16"/>
    </row>
    <row r="116" spans="1:5" ht="12.75">
      <c r="A116" s="16"/>
      <c r="B116" s="16"/>
      <c r="C116" s="16"/>
      <c r="D116" s="67"/>
      <c r="E116" s="16"/>
    </row>
    <row r="117" spans="1:5" ht="16.5" customHeight="1">
      <c r="A117" s="162" t="s">
        <v>39</v>
      </c>
      <c r="B117" s="162"/>
      <c r="C117" s="162"/>
      <c r="D117" s="162"/>
      <c r="E117" s="162"/>
    </row>
    <row r="118" spans="1:5" ht="12.75">
      <c r="A118" s="156"/>
      <c r="B118" s="156"/>
      <c r="C118" s="156"/>
      <c r="D118" s="156"/>
      <c r="E118" s="156"/>
    </row>
    <row r="119" spans="1:5" ht="12.75">
      <c r="A119" s="156" t="s">
        <v>256</v>
      </c>
      <c r="B119" s="156"/>
      <c r="C119" s="156"/>
      <c r="D119" s="156"/>
      <c r="E119" s="156"/>
    </row>
    <row r="120" spans="1:5" ht="12.75">
      <c r="A120" s="156" t="s">
        <v>259</v>
      </c>
      <c r="B120" s="156"/>
      <c r="C120" s="156"/>
      <c r="D120" s="156"/>
      <c r="E120" s="156"/>
    </row>
    <row r="121" spans="1:5" ht="12.75">
      <c r="A121" s="16"/>
      <c r="B121" s="16"/>
      <c r="C121" s="16"/>
      <c r="D121" s="16"/>
      <c r="E121" s="16"/>
    </row>
    <row r="122" spans="1:5" ht="12.75">
      <c r="A122" s="16"/>
      <c r="B122" s="16"/>
      <c r="C122" s="16"/>
      <c r="D122" s="16"/>
      <c r="E122" s="16"/>
    </row>
    <row r="123" spans="1:5" ht="12.75">
      <c r="A123" s="16"/>
      <c r="B123" s="16"/>
      <c r="C123" s="16"/>
      <c r="D123" s="16"/>
      <c r="E123" s="16"/>
    </row>
    <row r="124" ht="12.75">
      <c r="D124" s="7"/>
    </row>
    <row r="125" ht="12.75">
      <c r="D125" s="7"/>
    </row>
    <row r="126" ht="12.75">
      <c r="D126" s="7"/>
    </row>
    <row r="127" ht="12.75">
      <c r="D127" s="7"/>
    </row>
    <row r="128" ht="12.75">
      <c r="D128" s="7"/>
    </row>
    <row r="129" ht="12.75">
      <c r="D129" s="7"/>
    </row>
    <row r="130" ht="12.75">
      <c r="D130" s="7"/>
    </row>
    <row r="131" ht="12.75">
      <c r="D131" s="7"/>
    </row>
    <row r="132" ht="12.75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2.75">
      <c r="D137" s="7"/>
    </row>
    <row r="138" ht="12.75">
      <c r="D138" s="7"/>
    </row>
    <row r="139" ht="12.75">
      <c r="D139" s="7"/>
    </row>
    <row r="140" ht="12.75">
      <c r="D140" s="7"/>
    </row>
    <row r="141" ht="12.75">
      <c r="D141" s="7"/>
    </row>
    <row r="142" ht="12.75">
      <c r="D142" s="7"/>
    </row>
    <row r="143" ht="12.75">
      <c r="D143" s="7"/>
    </row>
    <row r="144" ht="12.75">
      <c r="D144" s="7"/>
    </row>
    <row r="145" ht="12.75">
      <c r="D145" s="7"/>
    </row>
    <row r="146" ht="12.75">
      <c r="D146" s="7"/>
    </row>
    <row r="147" ht="12.75">
      <c r="D147" s="7"/>
    </row>
    <row r="148" ht="12.75">
      <c r="D148" s="7"/>
    </row>
    <row r="149" ht="12.75">
      <c r="D149" s="7"/>
    </row>
    <row r="150" ht="12.75">
      <c r="D150" s="7"/>
    </row>
    <row r="151" ht="12.75">
      <c r="D151" s="7"/>
    </row>
    <row r="152" ht="12.75">
      <c r="D152" s="7"/>
    </row>
    <row r="153" ht="12.75">
      <c r="D153" s="7"/>
    </row>
    <row r="154" ht="12.75">
      <c r="D154" s="7"/>
    </row>
    <row r="155" ht="12.75">
      <c r="D155" s="7"/>
    </row>
    <row r="156" ht="12.75">
      <c r="D156" s="7"/>
    </row>
    <row r="157" ht="12.75">
      <c r="D157" s="7"/>
    </row>
    <row r="158" ht="12.75">
      <c r="D158" s="7"/>
    </row>
    <row r="159" ht="12.75">
      <c r="D159" s="7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</sheetData>
  <sheetProtection/>
  <mergeCells count="19">
    <mergeCell ref="A120:E120"/>
    <mergeCell ref="A32:E32"/>
    <mergeCell ref="A117:E117"/>
    <mergeCell ref="A28:E28"/>
    <mergeCell ref="A29:E29"/>
    <mergeCell ref="A30:E30"/>
    <mergeCell ref="A118:E118"/>
    <mergeCell ref="A119:E119"/>
    <mergeCell ref="A31:E31"/>
    <mergeCell ref="A3:E3"/>
    <mergeCell ref="A5:E5"/>
    <mergeCell ref="A7:E7"/>
    <mergeCell ref="A13:E13"/>
    <mergeCell ref="A8:E8"/>
    <mergeCell ref="A11:E11"/>
    <mergeCell ref="A9:E9"/>
    <mergeCell ref="A10:E10"/>
    <mergeCell ref="A6:E6"/>
    <mergeCell ref="A12:E1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3"/>
  <sheetViews>
    <sheetView workbookViewId="0" topLeftCell="A58">
      <selection activeCell="A225" sqref="A225:F225"/>
    </sheetView>
  </sheetViews>
  <sheetFormatPr defaultColWidth="9.140625" defaultRowHeight="12.75"/>
  <cols>
    <col min="1" max="1" width="14.28125" style="7" customWidth="1"/>
    <col min="2" max="2" width="15.421875" style="7" customWidth="1"/>
    <col min="3" max="3" width="46.140625" style="7" customWidth="1"/>
    <col min="4" max="6" width="14.7109375" style="7" customWidth="1"/>
    <col min="7" max="7" width="65.421875" style="14" customWidth="1"/>
    <col min="8" max="10" width="10.140625" style="7" bestFit="1" customWidth="1"/>
    <col min="11" max="16384" width="9.140625" style="7" customWidth="1"/>
  </cols>
  <sheetData>
    <row r="1" ht="19.5">
      <c r="A1" s="29" t="s">
        <v>190</v>
      </c>
    </row>
    <row r="2" spans="1:6" ht="12.75">
      <c r="A2" s="30"/>
      <c r="B2" s="30" t="s">
        <v>5</v>
      </c>
      <c r="C2" s="30"/>
      <c r="D2" s="30"/>
      <c r="E2" s="30"/>
      <c r="F2" s="30"/>
    </row>
    <row r="3" spans="1:6" ht="12.75">
      <c r="A3" s="30"/>
      <c r="B3" s="30" t="s">
        <v>6</v>
      </c>
      <c r="C3" s="30" t="s">
        <v>55</v>
      </c>
      <c r="D3" s="147" t="s">
        <v>211</v>
      </c>
      <c r="E3" s="147" t="s">
        <v>243</v>
      </c>
      <c r="F3" s="147" t="s">
        <v>192</v>
      </c>
    </row>
    <row r="4" spans="1:6" ht="12.75">
      <c r="A4" s="31"/>
      <c r="B4" s="32" t="s">
        <v>53</v>
      </c>
      <c r="C4" s="31" t="s">
        <v>56</v>
      </c>
      <c r="D4" s="33">
        <f>SUM(D5,D86,D145,D149,D157,D166,D177,D188,D199,D211)</f>
        <v>15530301.5</v>
      </c>
      <c r="E4" s="33">
        <f>E5+E86+E139+E149+E157+E166+E177+E188+E199+E211</f>
        <v>530000</v>
      </c>
      <c r="F4" s="33">
        <f>D4+E4</f>
        <v>16060301.5</v>
      </c>
    </row>
    <row r="5" spans="1:6" ht="12.75">
      <c r="A5" s="82" t="s">
        <v>54</v>
      </c>
      <c r="B5" s="85">
        <v>10</v>
      </c>
      <c r="C5" s="82" t="s">
        <v>75</v>
      </c>
      <c r="D5" s="80">
        <f>SUM(D10,D16)</f>
        <v>3273800</v>
      </c>
      <c r="E5" s="80">
        <f>E16+E6</f>
        <v>156000</v>
      </c>
      <c r="F5" s="80">
        <f>D5+E5</f>
        <v>3429800</v>
      </c>
    </row>
    <row r="6" spans="1:6" ht="12.75">
      <c r="A6" s="82" t="s">
        <v>57</v>
      </c>
      <c r="B6" s="83">
        <v>1001</v>
      </c>
      <c r="C6" s="82" t="s">
        <v>76</v>
      </c>
      <c r="D6" s="80">
        <f aca="true" t="shared" si="0" ref="D6:E9">D7</f>
        <v>126800</v>
      </c>
      <c r="E6" s="80">
        <f t="shared" si="0"/>
        <v>90000</v>
      </c>
      <c r="F6" s="80">
        <f>D6+E6</f>
        <v>216800</v>
      </c>
    </row>
    <row r="7" spans="1:9" ht="12.75">
      <c r="A7" s="34" t="s">
        <v>89</v>
      </c>
      <c r="B7" s="35" t="s">
        <v>122</v>
      </c>
      <c r="C7" s="34" t="s">
        <v>77</v>
      </c>
      <c r="D7" s="36">
        <f t="shared" si="0"/>
        <v>126800</v>
      </c>
      <c r="E7" s="36">
        <f t="shared" si="0"/>
        <v>90000</v>
      </c>
      <c r="F7" s="78">
        <f aca="true" t="shared" si="1" ref="F7:F71">D7+E7</f>
        <v>216800</v>
      </c>
      <c r="I7" s="26"/>
    </row>
    <row r="8" spans="1:6" ht="12.75">
      <c r="A8" s="34" t="s">
        <v>123</v>
      </c>
      <c r="B8" s="37" t="s">
        <v>130</v>
      </c>
      <c r="C8" s="34" t="s">
        <v>78</v>
      </c>
      <c r="D8" s="36">
        <f t="shared" si="0"/>
        <v>126800</v>
      </c>
      <c r="E8" s="36">
        <f t="shared" si="0"/>
        <v>90000</v>
      </c>
      <c r="F8" s="78">
        <f t="shared" si="1"/>
        <v>216800</v>
      </c>
    </row>
    <row r="9" spans="1:6" ht="12.75">
      <c r="A9" s="38"/>
      <c r="B9" s="39" t="s">
        <v>118</v>
      </c>
      <c r="C9" s="38" t="s">
        <v>119</v>
      </c>
      <c r="D9" s="40">
        <f t="shared" si="0"/>
        <v>126800</v>
      </c>
      <c r="E9" s="40">
        <f t="shared" si="0"/>
        <v>90000</v>
      </c>
      <c r="F9" s="76">
        <f t="shared" si="1"/>
        <v>216800</v>
      </c>
    </row>
    <row r="10" spans="1:6" ht="12.75">
      <c r="A10" s="41"/>
      <c r="B10" s="42">
        <v>3</v>
      </c>
      <c r="C10" s="41" t="s">
        <v>3</v>
      </c>
      <c r="D10" s="43">
        <f>SUM(D11,D14)</f>
        <v>126800</v>
      </c>
      <c r="E10" s="43">
        <f>E11+E14</f>
        <v>90000</v>
      </c>
      <c r="F10" s="77">
        <f t="shared" si="1"/>
        <v>216800</v>
      </c>
    </row>
    <row r="11" spans="1:7" s="16" customFormat="1" ht="12.75">
      <c r="A11" s="41"/>
      <c r="B11" s="42">
        <v>32</v>
      </c>
      <c r="C11" s="41" t="s">
        <v>23</v>
      </c>
      <c r="D11" s="43">
        <f>D12+D13</f>
        <v>110000</v>
      </c>
      <c r="E11" s="43">
        <f>E12+E13</f>
        <v>90000</v>
      </c>
      <c r="F11" s="77">
        <f t="shared" si="1"/>
        <v>200000</v>
      </c>
      <c r="G11" s="67"/>
    </row>
    <row r="12" spans="1:7" ht="24">
      <c r="A12" s="44"/>
      <c r="B12" s="45">
        <v>329</v>
      </c>
      <c r="C12" s="46" t="s">
        <v>110</v>
      </c>
      <c r="D12" s="47">
        <v>110000</v>
      </c>
      <c r="E12" s="47">
        <v>10000</v>
      </c>
      <c r="F12" s="79">
        <f t="shared" si="1"/>
        <v>120000</v>
      </c>
      <c r="G12" s="67"/>
    </row>
    <row r="13" spans="1:7" ht="12.75">
      <c r="A13" s="44"/>
      <c r="B13" s="45">
        <v>329</v>
      </c>
      <c r="C13" s="46" t="s">
        <v>252</v>
      </c>
      <c r="D13" s="47">
        <v>0</v>
      </c>
      <c r="E13" s="47">
        <v>80000</v>
      </c>
      <c r="F13" s="79">
        <f t="shared" si="1"/>
        <v>80000</v>
      </c>
      <c r="G13" s="67"/>
    </row>
    <row r="14" spans="1:7" s="16" customFormat="1" ht="12.75">
      <c r="A14" s="44"/>
      <c r="B14" s="42">
        <v>38</v>
      </c>
      <c r="C14" s="41" t="s">
        <v>150</v>
      </c>
      <c r="D14" s="43">
        <f>D15</f>
        <v>16800</v>
      </c>
      <c r="E14" s="43">
        <f>E15</f>
        <v>0</v>
      </c>
      <c r="F14" s="77">
        <f t="shared" si="1"/>
        <v>16800</v>
      </c>
      <c r="G14" s="67"/>
    </row>
    <row r="15" spans="1:7" ht="12.75">
      <c r="A15" s="44"/>
      <c r="B15" s="45">
        <v>381</v>
      </c>
      <c r="C15" s="46" t="s">
        <v>151</v>
      </c>
      <c r="D15" s="47">
        <v>16800</v>
      </c>
      <c r="E15" s="47">
        <v>0</v>
      </c>
      <c r="F15" s="79">
        <f t="shared" si="1"/>
        <v>16800</v>
      </c>
      <c r="G15" s="67"/>
    </row>
    <row r="16" spans="1:9" ht="12.75">
      <c r="A16" s="89" t="s">
        <v>57</v>
      </c>
      <c r="B16" s="90">
        <v>1002</v>
      </c>
      <c r="C16" s="89" t="s">
        <v>79</v>
      </c>
      <c r="D16" s="81">
        <f>SUM(D17,D70)</f>
        <v>3147000</v>
      </c>
      <c r="E16" s="81">
        <f>E17+E70</f>
        <v>66000</v>
      </c>
      <c r="F16" s="81">
        <f t="shared" si="1"/>
        <v>3213000</v>
      </c>
      <c r="I16" s="26"/>
    </row>
    <row r="17" spans="1:9" ht="12.75">
      <c r="A17" s="34" t="s">
        <v>89</v>
      </c>
      <c r="B17" s="35">
        <v>100</v>
      </c>
      <c r="C17" s="34" t="s">
        <v>77</v>
      </c>
      <c r="D17" s="36">
        <f>SUM(D20,D36)</f>
        <v>2427000</v>
      </c>
      <c r="E17" s="36">
        <f>E18+E32</f>
        <v>16000</v>
      </c>
      <c r="F17" s="78">
        <f t="shared" si="1"/>
        <v>2443000</v>
      </c>
      <c r="I17" s="26"/>
    </row>
    <row r="18" spans="1:10" ht="12.75">
      <c r="A18" s="34" t="s">
        <v>123</v>
      </c>
      <c r="B18" s="37" t="s">
        <v>131</v>
      </c>
      <c r="C18" s="34" t="s">
        <v>88</v>
      </c>
      <c r="D18" s="36">
        <f>D20</f>
        <v>629500</v>
      </c>
      <c r="E18" s="36">
        <f>E19</f>
        <v>13000</v>
      </c>
      <c r="F18" s="78">
        <f t="shared" si="1"/>
        <v>642500</v>
      </c>
      <c r="J18" s="47"/>
    </row>
    <row r="19" spans="1:10" ht="12.75">
      <c r="A19" s="38"/>
      <c r="B19" s="48" t="s">
        <v>118</v>
      </c>
      <c r="C19" s="38" t="s">
        <v>119</v>
      </c>
      <c r="D19" s="49">
        <f>D20</f>
        <v>629500</v>
      </c>
      <c r="E19" s="49">
        <f>E20</f>
        <v>13000</v>
      </c>
      <c r="F19" s="76">
        <f t="shared" si="1"/>
        <v>642500</v>
      </c>
      <c r="H19" s="26"/>
      <c r="J19" s="47"/>
    </row>
    <row r="20" spans="1:10" s="16" customFormat="1" ht="12.75">
      <c r="A20" s="41"/>
      <c r="B20" s="42">
        <v>3</v>
      </c>
      <c r="C20" s="41" t="s">
        <v>3</v>
      </c>
      <c r="D20" s="43">
        <f>SUM(D21,D29)</f>
        <v>629500</v>
      </c>
      <c r="E20" s="43">
        <f>E21+E29</f>
        <v>13000</v>
      </c>
      <c r="F20" s="77">
        <f t="shared" si="1"/>
        <v>642500</v>
      </c>
      <c r="G20" s="67"/>
      <c r="H20" s="50"/>
      <c r="I20" s="50"/>
      <c r="J20" s="47"/>
    </row>
    <row r="21" spans="1:10" s="16" customFormat="1" ht="12.75">
      <c r="A21" s="41"/>
      <c r="B21" s="42">
        <v>31</v>
      </c>
      <c r="C21" s="41" t="s">
        <v>19</v>
      </c>
      <c r="D21" s="43">
        <f>SUM(D22:D28)</f>
        <v>599500</v>
      </c>
      <c r="E21" s="43">
        <f>SUM(E22:E28)</f>
        <v>13000</v>
      </c>
      <c r="F21" s="77">
        <f t="shared" si="1"/>
        <v>612500</v>
      </c>
      <c r="G21" s="67"/>
      <c r="H21" s="50"/>
      <c r="I21" s="50"/>
      <c r="J21" s="47"/>
    </row>
    <row r="22" spans="1:10" s="16" customFormat="1" ht="12.75">
      <c r="A22" s="44"/>
      <c r="B22" s="45">
        <v>311</v>
      </c>
      <c r="C22" s="44" t="s">
        <v>61</v>
      </c>
      <c r="D22" s="47">
        <v>430000</v>
      </c>
      <c r="E22" s="54">
        <v>0</v>
      </c>
      <c r="F22" s="79">
        <f t="shared" si="1"/>
        <v>430000</v>
      </c>
      <c r="G22" s="67"/>
      <c r="H22" s="50"/>
      <c r="J22" s="47"/>
    </row>
    <row r="23" spans="1:10" s="16" customFormat="1" ht="12.75">
      <c r="A23" s="44"/>
      <c r="B23" s="45">
        <v>311</v>
      </c>
      <c r="C23" s="46" t="s">
        <v>102</v>
      </c>
      <c r="D23" s="47">
        <v>70000</v>
      </c>
      <c r="E23" s="54">
        <v>10000</v>
      </c>
      <c r="F23" s="79">
        <f t="shared" si="1"/>
        <v>80000</v>
      </c>
      <c r="G23" s="67"/>
      <c r="H23" s="50"/>
      <c r="J23" s="47"/>
    </row>
    <row r="24" spans="1:10" ht="12.75">
      <c r="A24" s="44"/>
      <c r="B24" s="45">
        <v>312</v>
      </c>
      <c r="C24" s="44" t="s">
        <v>21</v>
      </c>
      <c r="D24" s="47">
        <v>7000</v>
      </c>
      <c r="E24" s="54">
        <v>0</v>
      </c>
      <c r="F24" s="79">
        <f t="shared" si="1"/>
        <v>7000</v>
      </c>
      <c r="G24" s="67"/>
      <c r="H24" s="26"/>
      <c r="I24" s="26"/>
      <c r="J24" s="47"/>
    </row>
    <row r="25" spans="1:7" s="16" customFormat="1" ht="12.75">
      <c r="A25" s="44"/>
      <c r="B25" s="45">
        <v>313</v>
      </c>
      <c r="C25" s="44" t="s">
        <v>62</v>
      </c>
      <c r="D25" s="47">
        <v>70000</v>
      </c>
      <c r="E25" s="54">
        <v>0</v>
      </c>
      <c r="F25" s="79">
        <f t="shared" si="1"/>
        <v>70000</v>
      </c>
      <c r="G25" s="67"/>
    </row>
    <row r="26" spans="1:10" ht="12.75">
      <c r="A26" s="44"/>
      <c r="B26" s="45">
        <v>313</v>
      </c>
      <c r="C26" s="44" t="s">
        <v>63</v>
      </c>
      <c r="D26" s="47">
        <v>8000</v>
      </c>
      <c r="E26" s="54">
        <v>0</v>
      </c>
      <c r="F26" s="79">
        <f t="shared" si="1"/>
        <v>8000</v>
      </c>
      <c r="G26" s="114"/>
      <c r="J26" s="26"/>
    </row>
    <row r="27" spans="1:8" ht="12.75">
      <c r="A27" s="44"/>
      <c r="B27" s="45">
        <v>313</v>
      </c>
      <c r="C27" s="46" t="s">
        <v>103</v>
      </c>
      <c r="D27" s="47">
        <v>13000</v>
      </c>
      <c r="E27" s="54">
        <v>2500</v>
      </c>
      <c r="F27" s="79">
        <f t="shared" si="1"/>
        <v>15500</v>
      </c>
      <c r="G27" s="67"/>
      <c r="H27" s="26"/>
    </row>
    <row r="28" spans="1:9" ht="12.75">
      <c r="A28" s="44"/>
      <c r="B28" s="45">
        <v>313</v>
      </c>
      <c r="C28" s="46" t="s">
        <v>104</v>
      </c>
      <c r="D28" s="47">
        <v>1500</v>
      </c>
      <c r="E28" s="54">
        <v>500</v>
      </c>
      <c r="F28" s="79">
        <f t="shared" si="1"/>
        <v>2000</v>
      </c>
      <c r="G28" s="67"/>
      <c r="I28" s="26"/>
    </row>
    <row r="29" spans="1:9" s="16" customFormat="1" ht="12.75">
      <c r="A29" s="41"/>
      <c r="B29" s="42">
        <v>32</v>
      </c>
      <c r="C29" s="41" t="s">
        <v>23</v>
      </c>
      <c r="D29" s="43">
        <f>SUM(D30:D31)</f>
        <v>30000</v>
      </c>
      <c r="E29" s="43">
        <f>E30+E31</f>
        <v>0</v>
      </c>
      <c r="F29" s="77">
        <f t="shared" si="1"/>
        <v>30000</v>
      </c>
      <c r="G29" s="67"/>
      <c r="I29" s="50"/>
    </row>
    <row r="30" spans="1:7" s="16" customFormat="1" ht="12.75">
      <c r="A30" s="44"/>
      <c r="B30" s="45">
        <v>321</v>
      </c>
      <c r="C30" s="44" t="s">
        <v>64</v>
      </c>
      <c r="D30" s="47">
        <v>26000</v>
      </c>
      <c r="E30" s="54">
        <v>0</v>
      </c>
      <c r="F30" s="79">
        <f t="shared" si="1"/>
        <v>26000</v>
      </c>
      <c r="G30" s="67"/>
    </row>
    <row r="31" spans="1:7" s="16" customFormat="1" ht="12.75">
      <c r="A31" s="44"/>
      <c r="B31" s="45">
        <v>321</v>
      </c>
      <c r="C31" s="46" t="s">
        <v>217</v>
      </c>
      <c r="D31" s="54">
        <v>4000</v>
      </c>
      <c r="E31" s="130">
        <v>0</v>
      </c>
      <c r="F31" s="79">
        <f t="shared" si="1"/>
        <v>4000</v>
      </c>
      <c r="G31" s="67"/>
    </row>
    <row r="32" spans="1:10" s="16" customFormat="1" ht="12.75">
      <c r="A32" s="91" t="s">
        <v>57</v>
      </c>
      <c r="B32" s="92">
        <v>1002</v>
      </c>
      <c r="C32" s="91" t="s">
        <v>79</v>
      </c>
      <c r="D32" s="93">
        <f>D36</f>
        <v>1797500</v>
      </c>
      <c r="E32" s="93">
        <f>E33</f>
        <v>3000</v>
      </c>
      <c r="F32" s="80">
        <f t="shared" si="1"/>
        <v>1800500</v>
      </c>
      <c r="G32" s="67"/>
      <c r="H32" s="50"/>
      <c r="I32" s="50"/>
      <c r="J32" s="50"/>
    </row>
    <row r="33" spans="1:9" s="16" customFormat="1" ht="12.75">
      <c r="A33" s="70" t="s">
        <v>89</v>
      </c>
      <c r="B33" s="71">
        <v>100</v>
      </c>
      <c r="C33" s="70" t="s">
        <v>77</v>
      </c>
      <c r="D33" s="72">
        <f>D36</f>
        <v>1797500</v>
      </c>
      <c r="E33" s="72">
        <f>E34</f>
        <v>3000</v>
      </c>
      <c r="F33" s="78">
        <f t="shared" si="1"/>
        <v>1800500</v>
      </c>
      <c r="G33" s="67"/>
      <c r="I33" s="50"/>
    </row>
    <row r="34" spans="1:8" s="16" customFormat="1" ht="12.75">
      <c r="A34" s="70" t="s">
        <v>123</v>
      </c>
      <c r="B34" s="71" t="s">
        <v>132</v>
      </c>
      <c r="C34" s="70" t="s">
        <v>87</v>
      </c>
      <c r="D34" s="73">
        <f>D36</f>
        <v>1797500</v>
      </c>
      <c r="E34" s="73">
        <f>E35</f>
        <v>3000</v>
      </c>
      <c r="F34" s="78">
        <f t="shared" si="1"/>
        <v>1800500</v>
      </c>
      <c r="G34" s="67"/>
      <c r="H34" s="50"/>
    </row>
    <row r="35" spans="1:9" s="16" customFormat="1" ht="24">
      <c r="A35" s="38"/>
      <c r="B35" s="48" t="s">
        <v>118</v>
      </c>
      <c r="C35" s="38" t="s">
        <v>202</v>
      </c>
      <c r="D35" s="49">
        <f>D36</f>
        <v>1797500</v>
      </c>
      <c r="E35" s="49">
        <f>E36</f>
        <v>3000</v>
      </c>
      <c r="F35" s="76">
        <f t="shared" si="1"/>
        <v>1800500</v>
      </c>
      <c r="G35" s="67"/>
      <c r="H35" s="50"/>
      <c r="I35" s="50"/>
    </row>
    <row r="36" spans="1:7" s="16" customFormat="1" ht="12.75">
      <c r="A36" s="41"/>
      <c r="B36" s="42">
        <v>3</v>
      </c>
      <c r="C36" s="41" t="s">
        <v>3</v>
      </c>
      <c r="D36" s="43">
        <f>SUM(D37,D66,D68)</f>
        <v>1797500</v>
      </c>
      <c r="E36" s="43">
        <f>E37+E66+E68</f>
        <v>3000</v>
      </c>
      <c r="F36" s="77">
        <f t="shared" si="1"/>
        <v>1800500</v>
      </c>
      <c r="G36" s="67"/>
    </row>
    <row r="37" spans="1:9" s="16" customFormat="1" ht="12.75">
      <c r="A37" s="41"/>
      <c r="B37" s="42">
        <v>32</v>
      </c>
      <c r="C37" s="41" t="s">
        <v>23</v>
      </c>
      <c r="D37" s="43">
        <f>SUM(D38:D65)</f>
        <v>787500</v>
      </c>
      <c r="E37" s="43">
        <f>SUM(E38:E65)</f>
        <v>3000</v>
      </c>
      <c r="F37" s="77">
        <f>D37+E37</f>
        <v>790500</v>
      </c>
      <c r="G37" s="67"/>
      <c r="H37" s="50"/>
      <c r="I37" s="50"/>
    </row>
    <row r="38" spans="1:7" s="16" customFormat="1" ht="12.75">
      <c r="A38" s="44"/>
      <c r="B38" s="45">
        <v>321</v>
      </c>
      <c r="C38" s="44" t="s">
        <v>65</v>
      </c>
      <c r="D38" s="47">
        <v>8000</v>
      </c>
      <c r="E38" s="54">
        <v>0</v>
      </c>
      <c r="F38" s="79">
        <f t="shared" si="1"/>
        <v>8000</v>
      </c>
      <c r="G38" s="67"/>
    </row>
    <row r="39" spans="1:7" s="16" customFormat="1" ht="14.25" customHeight="1">
      <c r="A39" s="44"/>
      <c r="B39" s="45">
        <v>321</v>
      </c>
      <c r="C39" s="44" t="s">
        <v>72</v>
      </c>
      <c r="D39" s="47">
        <v>6000</v>
      </c>
      <c r="E39" s="54">
        <v>0</v>
      </c>
      <c r="F39" s="79">
        <f t="shared" si="1"/>
        <v>6000</v>
      </c>
      <c r="G39" s="127"/>
    </row>
    <row r="40" spans="1:8" s="16" customFormat="1" ht="14.25" customHeight="1">
      <c r="A40" s="44"/>
      <c r="B40" s="45">
        <v>322</v>
      </c>
      <c r="C40" s="44" t="s">
        <v>66</v>
      </c>
      <c r="D40" s="47">
        <v>20000</v>
      </c>
      <c r="E40" s="54">
        <v>0</v>
      </c>
      <c r="F40" s="79">
        <f t="shared" si="1"/>
        <v>20000</v>
      </c>
      <c r="G40" s="127"/>
      <c r="H40" s="50"/>
    </row>
    <row r="41" spans="1:7" s="16" customFormat="1" ht="12.75">
      <c r="A41" s="44"/>
      <c r="B41" s="45">
        <v>322</v>
      </c>
      <c r="C41" s="44" t="s">
        <v>67</v>
      </c>
      <c r="D41" s="47">
        <v>45000</v>
      </c>
      <c r="E41" s="54">
        <v>0</v>
      </c>
      <c r="F41" s="79">
        <f t="shared" si="1"/>
        <v>45000</v>
      </c>
      <c r="G41" s="127"/>
    </row>
    <row r="42" spans="1:7" s="16" customFormat="1" ht="12.75">
      <c r="A42" s="44"/>
      <c r="B42" s="45">
        <v>322</v>
      </c>
      <c r="C42" s="46" t="s">
        <v>219</v>
      </c>
      <c r="D42" s="47">
        <v>4000</v>
      </c>
      <c r="E42" s="54">
        <v>0</v>
      </c>
      <c r="F42" s="79">
        <f t="shared" si="1"/>
        <v>4000</v>
      </c>
      <c r="G42" s="127"/>
    </row>
    <row r="43" spans="1:10" s="16" customFormat="1" ht="12.75">
      <c r="A43" s="44"/>
      <c r="B43" s="45">
        <v>322</v>
      </c>
      <c r="C43" s="44" t="s">
        <v>68</v>
      </c>
      <c r="D43" s="47">
        <v>4000</v>
      </c>
      <c r="E43" s="54">
        <v>0</v>
      </c>
      <c r="F43" s="79">
        <f t="shared" si="1"/>
        <v>4000</v>
      </c>
      <c r="G43" s="127"/>
      <c r="H43" s="50"/>
      <c r="I43" s="50"/>
      <c r="J43" s="47"/>
    </row>
    <row r="44" spans="1:10" s="16" customFormat="1" ht="14.25" customHeight="1">
      <c r="A44" s="44"/>
      <c r="B44" s="45">
        <v>322</v>
      </c>
      <c r="C44" s="46" t="s">
        <v>220</v>
      </c>
      <c r="D44" s="47">
        <v>7000</v>
      </c>
      <c r="E44" s="54">
        <v>0</v>
      </c>
      <c r="F44" s="79">
        <f t="shared" si="1"/>
        <v>7000</v>
      </c>
      <c r="G44" s="127"/>
      <c r="H44" s="50"/>
      <c r="I44" s="50"/>
      <c r="J44" s="47"/>
    </row>
    <row r="45" spans="1:10" s="16" customFormat="1" ht="12.75">
      <c r="A45" s="44"/>
      <c r="B45" s="45">
        <v>322</v>
      </c>
      <c r="C45" s="44" t="s">
        <v>80</v>
      </c>
      <c r="D45" s="47">
        <v>5000</v>
      </c>
      <c r="E45" s="54">
        <v>2000</v>
      </c>
      <c r="F45" s="79">
        <f t="shared" si="1"/>
        <v>7000</v>
      </c>
      <c r="G45" s="127"/>
      <c r="I45" s="50"/>
      <c r="J45" s="47"/>
    </row>
    <row r="46" spans="1:10" s="16" customFormat="1" ht="12.75">
      <c r="A46" s="44"/>
      <c r="B46" s="45">
        <v>323</v>
      </c>
      <c r="C46" s="44" t="s">
        <v>58</v>
      </c>
      <c r="D46" s="47">
        <v>28000</v>
      </c>
      <c r="E46" s="54">
        <v>0</v>
      </c>
      <c r="F46" s="79">
        <f t="shared" si="1"/>
        <v>28000</v>
      </c>
      <c r="G46" s="127"/>
      <c r="I46" s="50"/>
      <c r="J46" s="47"/>
    </row>
    <row r="47" spans="1:10" s="16" customFormat="1" ht="12.75">
      <c r="A47" s="44"/>
      <c r="B47" s="45">
        <v>323</v>
      </c>
      <c r="C47" s="44" t="s">
        <v>69</v>
      </c>
      <c r="D47" s="47">
        <v>15000</v>
      </c>
      <c r="E47" s="54">
        <v>0</v>
      </c>
      <c r="F47" s="79">
        <f t="shared" si="1"/>
        <v>15000</v>
      </c>
      <c r="G47" s="127"/>
      <c r="J47" s="47"/>
    </row>
    <row r="48" spans="1:10" ht="12.75">
      <c r="A48" s="44"/>
      <c r="B48" s="45">
        <v>323</v>
      </c>
      <c r="C48" s="44" t="s">
        <v>70</v>
      </c>
      <c r="D48" s="47">
        <v>20000</v>
      </c>
      <c r="E48" s="54">
        <v>0</v>
      </c>
      <c r="F48" s="79">
        <f t="shared" si="1"/>
        <v>20000</v>
      </c>
      <c r="G48" s="128"/>
      <c r="H48" s="26"/>
      <c r="I48" s="26"/>
      <c r="J48" s="54"/>
    </row>
    <row r="49" spans="1:10" s="16" customFormat="1" ht="12.75">
      <c r="A49" s="44"/>
      <c r="B49" s="45">
        <v>323</v>
      </c>
      <c r="C49" s="46" t="s">
        <v>152</v>
      </c>
      <c r="D49" s="47">
        <v>10000</v>
      </c>
      <c r="E49" s="54">
        <v>-4000</v>
      </c>
      <c r="F49" s="79">
        <f t="shared" si="1"/>
        <v>6000</v>
      </c>
      <c r="G49" s="127"/>
      <c r="I49" s="50"/>
      <c r="J49" s="47"/>
    </row>
    <row r="50" spans="1:10" s="16" customFormat="1" ht="12.75">
      <c r="A50" s="46"/>
      <c r="B50" s="57">
        <v>323</v>
      </c>
      <c r="C50" s="46" t="s">
        <v>142</v>
      </c>
      <c r="D50" s="54">
        <v>50000</v>
      </c>
      <c r="E50" s="54">
        <v>30000</v>
      </c>
      <c r="F50" s="88">
        <f t="shared" si="1"/>
        <v>80000</v>
      </c>
      <c r="G50" s="127"/>
      <c r="H50" s="50"/>
      <c r="I50" s="50"/>
      <c r="J50" s="54"/>
    </row>
    <row r="51" spans="1:10" s="16" customFormat="1" ht="12.75">
      <c r="A51" s="46"/>
      <c r="B51" s="57">
        <v>323</v>
      </c>
      <c r="C51" s="46" t="s">
        <v>143</v>
      </c>
      <c r="D51" s="54">
        <v>60000</v>
      </c>
      <c r="E51" s="54">
        <v>0</v>
      </c>
      <c r="F51" s="88">
        <f t="shared" si="1"/>
        <v>60000</v>
      </c>
      <c r="G51" s="123"/>
      <c r="I51" s="50"/>
      <c r="J51" s="54"/>
    </row>
    <row r="52" spans="1:10" s="16" customFormat="1" ht="12.75">
      <c r="A52" s="46"/>
      <c r="B52" s="57">
        <v>323</v>
      </c>
      <c r="C52" s="46" t="s">
        <v>144</v>
      </c>
      <c r="D52" s="54">
        <v>15000</v>
      </c>
      <c r="E52" s="54">
        <v>0</v>
      </c>
      <c r="F52" s="88">
        <f t="shared" si="1"/>
        <v>15000</v>
      </c>
      <c r="G52" s="125"/>
      <c r="I52" s="50"/>
      <c r="J52" s="54"/>
    </row>
    <row r="53" spans="1:10" s="16" customFormat="1" ht="12.75">
      <c r="A53" s="46"/>
      <c r="B53" s="57">
        <v>323</v>
      </c>
      <c r="C53" s="46" t="s">
        <v>218</v>
      </c>
      <c r="D53" s="54">
        <v>15000</v>
      </c>
      <c r="E53" s="54">
        <v>0</v>
      </c>
      <c r="F53" s="88">
        <f t="shared" si="1"/>
        <v>15000</v>
      </c>
      <c r="G53" s="125"/>
      <c r="I53" s="50"/>
      <c r="J53" s="54"/>
    </row>
    <row r="54" spans="1:9" ht="12.75">
      <c r="A54" s="44"/>
      <c r="B54" s="45">
        <v>323</v>
      </c>
      <c r="C54" s="44" t="s">
        <v>73</v>
      </c>
      <c r="D54" s="47">
        <v>10000</v>
      </c>
      <c r="E54" s="54">
        <v>0</v>
      </c>
      <c r="F54" s="79">
        <f t="shared" si="1"/>
        <v>10000</v>
      </c>
      <c r="G54" s="67"/>
      <c r="I54" s="26"/>
    </row>
    <row r="55" spans="1:7" ht="21" customHeight="1">
      <c r="A55" s="44"/>
      <c r="B55" s="45">
        <v>323</v>
      </c>
      <c r="C55" s="46" t="s">
        <v>153</v>
      </c>
      <c r="D55" s="47">
        <v>11000</v>
      </c>
      <c r="E55" s="54">
        <v>0</v>
      </c>
      <c r="F55" s="79">
        <f t="shared" si="1"/>
        <v>11000</v>
      </c>
      <c r="G55" s="67"/>
    </row>
    <row r="56" spans="1:7" ht="12.75">
      <c r="A56" s="44"/>
      <c r="B56" s="45">
        <v>323</v>
      </c>
      <c r="C56" s="46" t="s">
        <v>156</v>
      </c>
      <c r="D56" s="47">
        <v>1500</v>
      </c>
      <c r="E56" s="54">
        <v>0</v>
      </c>
      <c r="F56" s="79">
        <f t="shared" si="1"/>
        <v>1500</v>
      </c>
      <c r="G56" s="67"/>
    </row>
    <row r="57" spans="1:7" s="16" customFormat="1" ht="12.75">
      <c r="A57" s="46"/>
      <c r="B57" s="57">
        <v>323</v>
      </c>
      <c r="C57" s="46" t="s">
        <v>154</v>
      </c>
      <c r="D57" s="54">
        <v>55000</v>
      </c>
      <c r="E57" s="54">
        <v>0</v>
      </c>
      <c r="F57" s="88">
        <f t="shared" si="1"/>
        <v>55000</v>
      </c>
      <c r="G57" s="125"/>
    </row>
    <row r="58" spans="1:7" ht="12.75">
      <c r="A58" s="44"/>
      <c r="B58" s="57">
        <v>323</v>
      </c>
      <c r="C58" s="46" t="s">
        <v>173</v>
      </c>
      <c r="D58" s="54">
        <v>100000</v>
      </c>
      <c r="E58" s="54">
        <v>-30000</v>
      </c>
      <c r="F58" s="88">
        <f t="shared" si="1"/>
        <v>70000</v>
      </c>
      <c r="G58" s="67"/>
    </row>
    <row r="59" spans="1:7" ht="12.75">
      <c r="A59" s="44"/>
      <c r="B59" s="57">
        <v>324</v>
      </c>
      <c r="C59" s="46" t="s">
        <v>215</v>
      </c>
      <c r="D59" s="54">
        <v>10000</v>
      </c>
      <c r="E59" s="54">
        <v>0</v>
      </c>
      <c r="F59" s="88">
        <f t="shared" si="1"/>
        <v>10000</v>
      </c>
      <c r="G59" s="67"/>
    </row>
    <row r="60" spans="1:7" s="16" customFormat="1" ht="12.75">
      <c r="A60" s="44"/>
      <c r="B60" s="45">
        <v>329</v>
      </c>
      <c r="C60" s="46" t="s">
        <v>155</v>
      </c>
      <c r="D60" s="47">
        <v>10000</v>
      </c>
      <c r="E60" s="54">
        <v>0</v>
      </c>
      <c r="F60" s="79">
        <f t="shared" si="1"/>
        <v>10000</v>
      </c>
      <c r="G60" s="67"/>
    </row>
    <row r="61" spans="1:7" s="16" customFormat="1" ht="12.75">
      <c r="A61" s="46"/>
      <c r="B61" s="57">
        <v>329</v>
      </c>
      <c r="C61" s="46" t="s">
        <v>59</v>
      </c>
      <c r="D61" s="54">
        <v>15000</v>
      </c>
      <c r="E61" s="54">
        <v>5000</v>
      </c>
      <c r="F61" s="88">
        <f t="shared" si="1"/>
        <v>20000</v>
      </c>
      <c r="G61" s="125"/>
    </row>
    <row r="62" spans="1:7" ht="12.75">
      <c r="A62" s="44"/>
      <c r="B62" s="45">
        <v>329</v>
      </c>
      <c r="C62" s="44" t="s">
        <v>60</v>
      </c>
      <c r="D62" s="47">
        <v>8000</v>
      </c>
      <c r="E62" s="54">
        <v>0</v>
      </c>
      <c r="F62" s="79">
        <f t="shared" si="1"/>
        <v>8000</v>
      </c>
      <c r="G62" s="67"/>
    </row>
    <row r="63" spans="1:7" ht="12.75">
      <c r="A63" s="44"/>
      <c r="B63" s="45">
        <v>329</v>
      </c>
      <c r="C63" s="46" t="s">
        <v>105</v>
      </c>
      <c r="D63" s="47">
        <v>15000</v>
      </c>
      <c r="E63" s="54">
        <v>0</v>
      </c>
      <c r="F63" s="79">
        <f t="shared" si="1"/>
        <v>15000</v>
      </c>
      <c r="G63" s="125"/>
    </row>
    <row r="64" spans="1:7" ht="12.75">
      <c r="A64" s="44"/>
      <c r="B64" s="45">
        <v>329</v>
      </c>
      <c r="C64" s="46" t="s">
        <v>183</v>
      </c>
      <c r="D64" s="47">
        <v>10000</v>
      </c>
      <c r="E64" s="54">
        <v>0</v>
      </c>
      <c r="F64" s="79">
        <f t="shared" si="1"/>
        <v>10000</v>
      </c>
      <c r="G64" s="67"/>
    </row>
    <row r="65" spans="1:7" s="16" customFormat="1" ht="22.5">
      <c r="A65" s="46"/>
      <c r="B65" s="57">
        <v>329</v>
      </c>
      <c r="C65" s="148" t="s">
        <v>182</v>
      </c>
      <c r="D65" s="54">
        <v>230000</v>
      </c>
      <c r="E65" s="54">
        <v>0</v>
      </c>
      <c r="F65" s="88">
        <f t="shared" si="1"/>
        <v>230000</v>
      </c>
      <c r="G65" s="67"/>
    </row>
    <row r="66" spans="1:7" s="16" customFormat="1" ht="12.75">
      <c r="A66" s="41"/>
      <c r="B66" s="42">
        <v>34</v>
      </c>
      <c r="C66" s="41" t="s">
        <v>28</v>
      </c>
      <c r="D66" s="43">
        <f>D67</f>
        <v>10000</v>
      </c>
      <c r="E66" s="43">
        <f>E67</f>
        <v>0</v>
      </c>
      <c r="F66" s="77">
        <f t="shared" si="1"/>
        <v>10000</v>
      </c>
      <c r="G66" s="67"/>
    </row>
    <row r="67" spans="1:7" s="16" customFormat="1" ht="12.75">
      <c r="A67" s="44"/>
      <c r="B67" s="45">
        <v>343</v>
      </c>
      <c r="C67" s="44" t="s">
        <v>71</v>
      </c>
      <c r="D67" s="47">
        <v>10000</v>
      </c>
      <c r="E67" s="47">
        <v>0</v>
      </c>
      <c r="F67" s="79">
        <f t="shared" si="1"/>
        <v>10000</v>
      </c>
      <c r="G67" s="67"/>
    </row>
    <row r="68" spans="1:9" s="16" customFormat="1" ht="12.75">
      <c r="A68" s="44"/>
      <c r="B68" s="42">
        <v>38</v>
      </c>
      <c r="C68" s="41" t="s">
        <v>162</v>
      </c>
      <c r="D68" s="55">
        <f>D69</f>
        <v>1000000</v>
      </c>
      <c r="E68" s="55">
        <f>E69</f>
        <v>0</v>
      </c>
      <c r="F68" s="77">
        <f t="shared" si="1"/>
        <v>1000000</v>
      </c>
      <c r="G68" s="67"/>
      <c r="I68" s="50"/>
    </row>
    <row r="69" spans="1:7" s="16" customFormat="1" ht="12.75">
      <c r="A69" s="44"/>
      <c r="B69" s="57">
        <v>382</v>
      </c>
      <c r="C69" s="46" t="s">
        <v>164</v>
      </c>
      <c r="D69" s="56">
        <v>1000000</v>
      </c>
      <c r="E69" s="56">
        <v>0</v>
      </c>
      <c r="F69" s="79">
        <f t="shared" si="1"/>
        <v>1000000</v>
      </c>
      <c r="G69" s="67"/>
    </row>
    <row r="70" spans="1:7" s="16" customFormat="1" ht="12.75">
      <c r="A70" s="51" t="s">
        <v>57</v>
      </c>
      <c r="B70" s="58">
        <v>1009</v>
      </c>
      <c r="C70" s="51" t="s">
        <v>124</v>
      </c>
      <c r="D70" s="53">
        <f>D71</f>
        <v>720000</v>
      </c>
      <c r="E70" s="87">
        <f>E71</f>
        <v>50000</v>
      </c>
      <c r="F70" s="80">
        <f t="shared" si="1"/>
        <v>770000</v>
      </c>
      <c r="G70" s="67"/>
    </row>
    <row r="71" spans="1:6" ht="12.75">
      <c r="A71" s="34" t="s">
        <v>89</v>
      </c>
      <c r="B71" s="35">
        <v>104</v>
      </c>
      <c r="C71" s="34" t="s">
        <v>81</v>
      </c>
      <c r="D71" s="36">
        <f>SUM(D75,D82)</f>
        <v>720000</v>
      </c>
      <c r="E71" s="36">
        <f>E72+E79</f>
        <v>50000</v>
      </c>
      <c r="F71" s="78">
        <f t="shared" si="1"/>
        <v>770000</v>
      </c>
    </row>
    <row r="72" spans="1:6" ht="12.75">
      <c r="A72" s="34" t="s">
        <v>123</v>
      </c>
      <c r="B72" s="37" t="s">
        <v>133</v>
      </c>
      <c r="C72" s="34" t="s">
        <v>82</v>
      </c>
      <c r="D72" s="36">
        <f>D75</f>
        <v>390000</v>
      </c>
      <c r="E72" s="36">
        <f>E73</f>
        <v>0</v>
      </c>
      <c r="F72" s="78">
        <f aca="true" t="shared" si="2" ref="F72:F142">D72+E72</f>
        <v>390000</v>
      </c>
    </row>
    <row r="73" spans="1:6" ht="12.75">
      <c r="A73" s="38"/>
      <c r="B73" s="48" t="s">
        <v>118</v>
      </c>
      <c r="C73" s="38" t="s">
        <v>146</v>
      </c>
      <c r="D73" s="49">
        <f>D74</f>
        <v>390000</v>
      </c>
      <c r="E73" s="49">
        <f>E74</f>
        <v>0</v>
      </c>
      <c r="F73" s="76">
        <f t="shared" si="2"/>
        <v>390000</v>
      </c>
    </row>
    <row r="74" spans="1:6" ht="12.75">
      <c r="A74" s="41"/>
      <c r="B74" s="42">
        <v>3</v>
      </c>
      <c r="C74" s="41" t="s">
        <v>3</v>
      </c>
      <c r="D74" s="43">
        <f>D75</f>
        <v>390000</v>
      </c>
      <c r="E74" s="43">
        <f>E75</f>
        <v>0</v>
      </c>
      <c r="F74" s="77">
        <f t="shared" si="2"/>
        <v>390000</v>
      </c>
    </row>
    <row r="75" spans="1:7" s="16" customFormat="1" ht="12.75">
      <c r="A75" s="41"/>
      <c r="B75" s="42">
        <v>32</v>
      </c>
      <c r="C75" s="41" t="s">
        <v>23</v>
      </c>
      <c r="D75" s="43">
        <f>SUM(D76:D78)</f>
        <v>390000</v>
      </c>
      <c r="E75" s="43">
        <f>E76+E77+E78</f>
        <v>0</v>
      </c>
      <c r="F75" s="77">
        <f t="shared" si="2"/>
        <v>390000</v>
      </c>
      <c r="G75" s="67"/>
    </row>
    <row r="76" spans="1:7" ht="12.75">
      <c r="A76" s="44"/>
      <c r="B76" s="45">
        <v>322</v>
      </c>
      <c r="C76" s="46" t="s">
        <v>180</v>
      </c>
      <c r="D76" s="47">
        <v>180000</v>
      </c>
      <c r="E76" s="54">
        <v>0</v>
      </c>
      <c r="F76" s="79">
        <f t="shared" si="2"/>
        <v>180000</v>
      </c>
      <c r="G76" s="67"/>
    </row>
    <row r="77" spans="1:7" ht="12.75">
      <c r="A77" s="44"/>
      <c r="B77" s="45">
        <v>322</v>
      </c>
      <c r="C77" s="46" t="s">
        <v>179</v>
      </c>
      <c r="D77" s="47">
        <v>120000</v>
      </c>
      <c r="E77" s="54">
        <v>0</v>
      </c>
      <c r="F77" s="79">
        <f t="shared" si="2"/>
        <v>120000</v>
      </c>
      <c r="G77" s="67"/>
    </row>
    <row r="78" spans="1:7" ht="12.75">
      <c r="A78" s="44"/>
      <c r="B78" s="45">
        <v>323</v>
      </c>
      <c r="C78" s="44" t="s">
        <v>83</v>
      </c>
      <c r="D78" s="47">
        <v>90000</v>
      </c>
      <c r="E78" s="54">
        <v>0</v>
      </c>
      <c r="F78" s="79">
        <f t="shared" si="2"/>
        <v>90000</v>
      </c>
      <c r="G78" s="67"/>
    </row>
    <row r="79" spans="1:6" ht="12.75">
      <c r="A79" s="34"/>
      <c r="B79" s="37" t="s">
        <v>84</v>
      </c>
      <c r="C79" s="34" t="s">
        <v>81</v>
      </c>
      <c r="D79" s="36">
        <f>D82</f>
        <v>330000</v>
      </c>
      <c r="E79" s="36">
        <f>E80</f>
        <v>50000</v>
      </c>
      <c r="F79" s="78">
        <f t="shared" si="2"/>
        <v>380000</v>
      </c>
    </row>
    <row r="80" spans="1:6" ht="13.5" customHeight="1">
      <c r="A80" s="38"/>
      <c r="B80" s="48" t="s">
        <v>118</v>
      </c>
      <c r="C80" s="38" t="s">
        <v>146</v>
      </c>
      <c r="D80" s="49">
        <f>D82</f>
        <v>330000</v>
      </c>
      <c r="E80" s="49">
        <f>E81</f>
        <v>50000</v>
      </c>
      <c r="F80" s="76">
        <f t="shared" si="2"/>
        <v>380000</v>
      </c>
    </row>
    <row r="81" spans="1:7" s="16" customFormat="1" ht="12.75">
      <c r="A81" s="41"/>
      <c r="B81" s="42">
        <v>3</v>
      </c>
      <c r="C81" s="41" t="s">
        <v>3</v>
      </c>
      <c r="D81" s="43">
        <f>D82</f>
        <v>330000</v>
      </c>
      <c r="E81" s="43">
        <f>E82</f>
        <v>50000</v>
      </c>
      <c r="F81" s="77">
        <f t="shared" si="2"/>
        <v>380000</v>
      </c>
      <c r="G81" s="67"/>
    </row>
    <row r="82" spans="1:6" ht="12.75">
      <c r="A82" s="41"/>
      <c r="B82" s="42">
        <v>32</v>
      </c>
      <c r="C82" s="41" t="s">
        <v>23</v>
      </c>
      <c r="D82" s="43">
        <f>SUM(D83:D85)</f>
        <v>330000</v>
      </c>
      <c r="E82" s="43">
        <f>E83+E84+E85</f>
        <v>50000</v>
      </c>
      <c r="F82" s="77">
        <f t="shared" si="2"/>
        <v>380000</v>
      </c>
    </row>
    <row r="83" spans="1:7" ht="12.75">
      <c r="A83" s="41"/>
      <c r="B83" s="57">
        <v>323</v>
      </c>
      <c r="C83" s="46" t="s">
        <v>141</v>
      </c>
      <c r="D83" s="54">
        <v>100000</v>
      </c>
      <c r="E83" s="54">
        <v>0</v>
      </c>
      <c r="F83" s="79">
        <f t="shared" si="2"/>
        <v>100000</v>
      </c>
      <c r="G83" s="67"/>
    </row>
    <row r="84" spans="1:7" ht="12.75">
      <c r="A84" s="41"/>
      <c r="B84" s="57">
        <v>323</v>
      </c>
      <c r="C84" s="46" t="s">
        <v>128</v>
      </c>
      <c r="D84" s="54">
        <v>200000</v>
      </c>
      <c r="E84" s="54">
        <v>50000</v>
      </c>
      <c r="F84" s="79">
        <f t="shared" si="2"/>
        <v>250000</v>
      </c>
      <c r="G84" s="67"/>
    </row>
    <row r="85" spans="1:7" s="16" customFormat="1" ht="12.75">
      <c r="A85" s="44"/>
      <c r="B85" s="45">
        <v>323</v>
      </c>
      <c r="C85" s="46" t="s">
        <v>157</v>
      </c>
      <c r="D85" s="47">
        <v>30000</v>
      </c>
      <c r="E85" s="47">
        <v>0</v>
      </c>
      <c r="F85" s="79">
        <f t="shared" si="2"/>
        <v>30000</v>
      </c>
      <c r="G85" s="67"/>
    </row>
    <row r="86" spans="1:6" ht="12.75">
      <c r="A86" s="51" t="s">
        <v>57</v>
      </c>
      <c r="B86" s="52">
        <v>1010</v>
      </c>
      <c r="C86" s="51" t="s">
        <v>125</v>
      </c>
      <c r="D86" s="53">
        <f>SUM(D89,D96,D102,D107,D112,D118,D123,D128,D134)</f>
        <v>11440714</v>
      </c>
      <c r="E86" s="86">
        <f>E87</f>
        <v>364000</v>
      </c>
      <c r="F86" s="80">
        <f t="shared" si="2"/>
        <v>11804714</v>
      </c>
    </row>
    <row r="87" spans="1:6" ht="12.75">
      <c r="A87" s="34" t="s">
        <v>89</v>
      </c>
      <c r="B87" s="35">
        <v>109</v>
      </c>
      <c r="C87" s="34" t="s">
        <v>85</v>
      </c>
      <c r="D87" s="36">
        <f>D86</f>
        <v>11440714</v>
      </c>
      <c r="E87" s="36">
        <f>E89+E96+E102+E107+E112+E118+E123+E128+E134+E146</f>
        <v>364000</v>
      </c>
      <c r="F87" s="78">
        <f t="shared" si="2"/>
        <v>11804714</v>
      </c>
    </row>
    <row r="88" spans="1:6" ht="12.75">
      <c r="A88" s="34" t="s">
        <v>123</v>
      </c>
      <c r="B88" s="37" t="s">
        <v>134</v>
      </c>
      <c r="C88" s="34" t="s">
        <v>86</v>
      </c>
      <c r="D88" s="36">
        <f>D91</f>
        <v>301006.5</v>
      </c>
      <c r="E88" s="36">
        <f>E89</f>
        <v>413000</v>
      </c>
      <c r="F88" s="78">
        <f t="shared" si="2"/>
        <v>714006.5</v>
      </c>
    </row>
    <row r="89" spans="1:6" ht="17.25" customHeight="1">
      <c r="A89" s="38"/>
      <c r="B89" s="48" t="s">
        <v>118</v>
      </c>
      <c r="C89" s="155" t="s">
        <v>187</v>
      </c>
      <c r="D89" s="49">
        <f>D91</f>
        <v>301006.5</v>
      </c>
      <c r="E89" s="49">
        <f>E90</f>
        <v>413000</v>
      </c>
      <c r="F89" s="76">
        <f t="shared" si="2"/>
        <v>714006.5</v>
      </c>
    </row>
    <row r="90" spans="1:6" ht="12.75">
      <c r="A90" s="41"/>
      <c r="B90" s="42">
        <v>4</v>
      </c>
      <c r="C90" s="41" t="s">
        <v>4</v>
      </c>
      <c r="D90" s="43">
        <f>D91</f>
        <v>301006.5</v>
      </c>
      <c r="E90" s="43">
        <f>E91</f>
        <v>413000</v>
      </c>
      <c r="F90" s="77">
        <f t="shared" si="2"/>
        <v>714006.5</v>
      </c>
    </row>
    <row r="91" spans="1:8" ht="12.75">
      <c r="A91" s="41"/>
      <c r="B91" s="42">
        <v>41</v>
      </c>
      <c r="C91" s="41" t="s">
        <v>33</v>
      </c>
      <c r="D91" s="43">
        <f>SUM(D92:D94)</f>
        <v>301006.5</v>
      </c>
      <c r="E91" s="43">
        <f>E92+E93+E94</f>
        <v>413000</v>
      </c>
      <c r="F91" s="77">
        <f t="shared" si="2"/>
        <v>714006.5</v>
      </c>
      <c r="H91" s="26"/>
    </row>
    <row r="92" spans="1:7" ht="24">
      <c r="A92" s="44"/>
      <c r="B92" s="45">
        <v>412</v>
      </c>
      <c r="C92" s="46" t="s">
        <v>166</v>
      </c>
      <c r="D92" s="54">
        <v>301006.5</v>
      </c>
      <c r="E92" s="54">
        <v>203000</v>
      </c>
      <c r="F92" s="79">
        <f t="shared" si="2"/>
        <v>504006.5</v>
      </c>
      <c r="G92" s="67"/>
    </row>
    <row r="93" spans="1:7" ht="24">
      <c r="A93" s="44"/>
      <c r="B93" s="45">
        <v>412</v>
      </c>
      <c r="C93" s="46" t="s">
        <v>253</v>
      </c>
      <c r="D93" s="54">
        <v>0</v>
      </c>
      <c r="E93" s="54">
        <v>140000</v>
      </c>
      <c r="F93" s="79">
        <f t="shared" si="2"/>
        <v>140000</v>
      </c>
      <c r="G93" s="67"/>
    </row>
    <row r="94" spans="1:7" ht="12.75">
      <c r="A94" s="44"/>
      <c r="B94" s="45">
        <v>412</v>
      </c>
      <c r="C94" s="46" t="s">
        <v>255</v>
      </c>
      <c r="D94" s="54">
        <v>0</v>
      </c>
      <c r="E94" s="54">
        <v>70000</v>
      </c>
      <c r="F94" s="79">
        <f t="shared" si="2"/>
        <v>70000</v>
      </c>
      <c r="G94" s="67"/>
    </row>
    <row r="95" spans="1:6" ht="12.75">
      <c r="A95" s="34"/>
      <c r="B95" s="37" t="s">
        <v>126</v>
      </c>
      <c r="C95" s="34" t="s">
        <v>116</v>
      </c>
      <c r="D95" s="36">
        <f>D98</f>
        <v>8999707.5</v>
      </c>
      <c r="E95" s="36">
        <f>E96</f>
        <v>0</v>
      </c>
      <c r="F95" s="78">
        <f t="shared" si="2"/>
        <v>8999707.5</v>
      </c>
    </row>
    <row r="96" spans="1:8" ht="24">
      <c r="A96" s="38"/>
      <c r="B96" s="48" t="s">
        <v>118</v>
      </c>
      <c r="C96" s="38" t="s">
        <v>201</v>
      </c>
      <c r="D96" s="49">
        <f>D98</f>
        <v>8999707.5</v>
      </c>
      <c r="E96" s="49">
        <f>E97</f>
        <v>0</v>
      </c>
      <c r="F96" s="76">
        <f t="shared" si="2"/>
        <v>8999707.5</v>
      </c>
      <c r="H96" s="26"/>
    </row>
    <row r="97" spans="1:6" ht="14.25" customHeight="1">
      <c r="A97" s="44"/>
      <c r="B97" s="42">
        <v>4</v>
      </c>
      <c r="C97" s="41" t="s">
        <v>4</v>
      </c>
      <c r="D97" s="43">
        <f>D98</f>
        <v>8999707.5</v>
      </c>
      <c r="E97" s="43">
        <f>E98</f>
        <v>0</v>
      </c>
      <c r="F97" s="77">
        <f t="shared" si="2"/>
        <v>8999707.5</v>
      </c>
    </row>
    <row r="98" spans="1:6" ht="12.75">
      <c r="A98" s="44"/>
      <c r="B98" s="42">
        <v>42</v>
      </c>
      <c r="C98" s="41" t="s">
        <v>35</v>
      </c>
      <c r="D98" s="43">
        <f>SUM(D99:D100)</f>
        <v>8999707.5</v>
      </c>
      <c r="E98" s="43">
        <f>E99+E100</f>
        <v>0</v>
      </c>
      <c r="F98" s="77">
        <f t="shared" si="2"/>
        <v>8999707.5</v>
      </c>
    </row>
    <row r="99" spans="1:7" ht="12.75">
      <c r="A99" s="44"/>
      <c r="B99" s="45">
        <v>421</v>
      </c>
      <c r="C99" s="46" t="s">
        <v>254</v>
      </c>
      <c r="D99" s="54">
        <v>7400000</v>
      </c>
      <c r="E99" s="47">
        <v>0</v>
      </c>
      <c r="F99" s="79">
        <f t="shared" si="2"/>
        <v>7400000</v>
      </c>
      <c r="G99" s="67"/>
    </row>
    <row r="100" spans="1:7" ht="12.75">
      <c r="A100" s="44"/>
      <c r="B100" s="45">
        <v>421</v>
      </c>
      <c r="C100" s="46" t="s">
        <v>168</v>
      </c>
      <c r="D100" s="54">
        <v>1599707.5</v>
      </c>
      <c r="E100" s="47">
        <v>0</v>
      </c>
      <c r="F100" s="79">
        <f t="shared" si="2"/>
        <v>1599707.5</v>
      </c>
      <c r="G100" s="67"/>
    </row>
    <row r="101" spans="1:6" ht="12.75">
      <c r="A101" s="70"/>
      <c r="B101" s="71" t="s">
        <v>147</v>
      </c>
      <c r="C101" s="70" t="s">
        <v>148</v>
      </c>
      <c r="D101" s="72">
        <f>D103</f>
        <v>200000</v>
      </c>
      <c r="E101" s="72">
        <f>E102</f>
        <v>-20000</v>
      </c>
      <c r="F101" s="78">
        <f t="shared" si="2"/>
        <v>180000</v>
      </c>
    </row>
    <row r="102" spans="1:7" s="16" customFormat="1" ht="24">
      <c r="A102" s="59"/>
      <c r="B102" s="60" t="s">
        <v>118</v>
      </c>
      <c r="C102" s="38" t="s">
        <v>188</v>
      </c>
      <c r="D102" s="40">
        <f>D103</f>
        <v>200000</v>
      </c>
      <c r="E102" s="49">
        <f>E103</f>
        <v>-20000</v>
      </c>
      <c r="F102" s="76">
        <f t="shared" si="2"/>
        <v>180000</v>
      </c>
      <c r="G102" s="67"/>
    </row>
    <row r="103" spans="1:6" ht="12.75">
      <c r="A103" s="46"/>
      <c r="B103" s="42">
        <v>4</v>
      </c>
      <c r="C103" s="41" t="s">
        <v>4</v>
      </c>
      <c r="D103" s="43">
        <f>SUM(D105:D105)</f>
        <v>200000</v>
      </c>
      <c r="E103" s="43">
        <f>E104</f>
        <v>-20000</v>
      </c>
      <c r="F103" s="77">
        <f t="shared" si="2"/>
        <v>180000</v>
      </c>
    </row>
    <row r="104" spans="1:7" s="16" customFormat="1" ht="12.75">
      <c r="A104" s="46"/>
      <c r="B104" s="42">
        <v>42</v>
      </c>
      <c r="C104" s="41" t="s">
        <v>35</v>
      </c>
      <c r="D104" s="43">
        <f>SUM(D105:D105)</f>
        <v>200000</v>
      </c>
      <c r="E104" s="43">
        <f>E105</f>
        <v>-20000</v>
      </c>
      <c r="F104" s="77">
        <f t="shared" si="2"/>
        <v>180000</v>
      </c>
      <c r="G104" s="67"/>
    </row>
    <row r="105" spans="1:7" s="16" customFormat="1" ht="24">
      <c r="A105" s="46"/>
      <c r="B105" s="57">
        <v>421</v>
      </c>
      <c r="C105" s="46" t="s">
        <v>221</v>
      </c>
      <c r="D105" s="54">
        <v>200000</v>
      </c>
      <c r="E105" s="54">
        <v>-20000</v>
      </c>
      <c r="F105" s="79">
        <f t="shared" si="2"/>
        <v>180000</v>
      </c>
      <c r="G105" s="67"/>
    </row>
    <row r="106" spans="1:6" ht="12.75">
      <c r="A106" s="74"/>
      <c r="B106" s="75" t="s">
        <v>158</v>
      </c>
      <c r="C106" s="70" t="s">
        <v>159</v>
      </c>
      <c r="D106" s="73">
        <f>D109</f>
        <v>500000</v>
      </c>
      <c r="E106" s="73">
        <f>E107</f>
        <v>0</v>
      </c>
      <c r="F106" s="78">
        <f aca="true" t="shared" si="3" ref="F106:F116">D106+E106</f>
        <v>500000</v>
      </c>
    </row>
    <row r="107" spans="1:6" ht="12.75">
      <c r="A107" s="59"/>
      <c r="B107" s="60" t="s">
        <v>118</v>
      </c>
      <c r="C107" s="38" t="s">
        <v>146</v>
      </c>
      <c r="D107" s="49">
        <f>D109</f>
        <v>500000</v>
      </c>
      <c r="E107" s="49">
        <f>E108</f>
        <v>0</v>
      </c>
      <c r="F107" s="76">
        <f t="shared" si="3"/>
        <v>500000</v>
      </c>
    </row>
    <row r="108" spans="1:6" ht="12.75">
      <c r="A108" s="41"/>
      <c r="B108" s="42">
        <v>4</v>
      </c>
      <c r="C108" s="41" t="s">
        <v>4</v>
      </c>
      <c r="D108" s="43">
        <f>D110</f>
        <v>500000</v>
      </c>
      <c r="E108" s="43">
        <f>E109</f>
        <v>0</v>
      </c>
      <c r="F108" s="77">
        <f t="shared" si="3"/>
        <v>500000</v>
      </c>
    </row>
    <row r="109" spans="1:6" ht="12.75">
      <c r="A109" s="41"/>
      <c r="B109" s="42">
        <v>42</v>
      </c>
      <c r="C109" s="41" t="s">
        <v>113</v>
      </c>
      <c r="D109" s="43">
        <f>D110</f>
        <v>500000</v>
      </c>
      <c r="E109" s="43">
        <f>E110</f>
        <v>0</v>
      </c>
      <c r="F109" s="77">
        <f t="shared" si="3"/>
        <v>500000</v>
      </c>
    </row>
    <row r="110" spans="1:7" ht="12.75">
      <c r="A110" s="41"/>
      <c r="B110" s="57">
        <v>421</v>
      </c>
      <c r="C110" s="46" t="s">
        <v>159</v>
      </c>
      <c r="D110" s="54">
        <v>500000</v>
      </c>
      <c r="E110" s="54">
        <v>0</v>
      </c>
      <c r="F110" s="79">
        <f t="shared" si="3"/>
        <v>500000</v>
      </c>
      <c r="G110" s="121" t="s">
        <v>244</v>
      </c>
    </row>
    <row r="111" spans="1:7" ht="12.75">
      <c r="A111" s="131"/>
      <c r="B111" s="132" t="s">
        <v>222</v>
      </c>
      <c r="C111" s="131" t="s">
        <v>223</v>
      </c>
      <c r="D111" s="133">
        <f aca="true" t="shared" si="4" ref="D111:E113">D112</f>
        <v>500000</v>
      </c>
      <c r="E111" s="138">
        <f t="shared" si="4"/>
        <v>0</v>
      </c>
      <c r="F111" s="133">
        <f t="shared" si="3"/>
        <v>500000</v>
      </c>
      <c r="G111" s="121"/>
    </row>
    <row r="112" spans="1:7" ht="24">
      <c r="A112" s="134"/>
      <c r="B112" s="135" t="s">
        <v>118</v>
      </c>
      <c r="C112" s="136" t="s">
        <v>188</v>
      </c>
      <c r="D112" s="137">
        <f t="shared" si="4"/>
        <v>500000</v>
      </c>
      <c r="E112" s="139">
        <f t="shared" si="4"/>
        <v>0</v>
      </c>
      <c r="F112" s="137">
        <f t="shared" si="3"/>
        <v>500000</v>
      </c>
      <c r="G112" s="121"/>
    </row>
    <row r="113" spans="1:7" ht="12.75">
      <c r="A113" s="41"/>
      <c r="B113" s="42">
        <v>4</v>
      </c>
      <c r="C113" s="41" t="s">
        <v>4</v>
      </c>
      <c r="D113" s="43">
        <f t="shared" si="4"/>
        <v>500000</v>
      </c>
      <c r="E113" s="140">
        <f t="shared" si="4"/>
        <v>0</v>
      </c>
      <c r="F113" s="43">
        <f t="shared" si="3"/>
        <v>500000</v>
      </c>
      <c r="G113" s="121"/>
    </row>
    <row r="114" spans="1:7" ht="12.75">
      <c r="A114" s="41"/>
      <c r="B114" s="42">
        <v>42</v>
      </c>
      <c r="C114" s="41" t="s">
        <v>113</v>
      </c>
      <c r="D114" s="43">
        <f>D115+D116</f>
        <v>500000</v>
      </c>
      <c r="E114" s="140">
        <f>E115+E116</f>
        <v>0</v>
      </c>
      <c r="F114" s="43">
        <f t="shared" si="3"/>
        <v>500000</v>
      </c>
      <c r="G114" s="121"/>
    </row>
    <row r="115" spans="1:7" ht="24">
      <c r="A115" s="41"/>
      <c r="B115" s="57">
        <v>421</v>
      </c>
      <c r="C115" s="46" t="s">
        <v>224</v>
      </c>
      <c r="D115" s="54">
        <v>400000</v>
      </c>
      <c r="E115" s="130">
        <v>0</v>
      </c>
      <c r="F115" s="54">
        <f t="shared" si="3"/>
        <v>400000</v>
      </c>
      <c r="G115" s="121"/>
    </row>
    <row r="116" spans="1:7" ht="12.75">
      <c r="A116" s="46"/>
      <c r="B116" s="57">
        <v>421</v>
      </c>
      <c r="C116" s="46" t="s">
        <v>223</v>
      </c>
      <c r="D116" s="54">
        <v>100000</v>
      </c>
      <c r="E116" s="130">
        <v>0</v>
      </c>
      <c r="F116" s="54">
        <f t="shared" si="3"/>
        <v>100000</v>
      </c>
      <c r="G116" s="121"/>
    </row>
    <row r="117" spans="1:7" ht="12.75">
      <c r="A117" s="131"/>
      <c r="B117" s="132" t="s">
        <v>225</v>
      </c>
      <c r="C117" s="131" t="s">
        <v>226</v>
      </c>
      <c r="D117" s="133">
        <f aca="true" t="shared" si="5" ref="D117:E120">D118</f>
        <v>10000</v>
      </c>
      <c r="E117" s="138">
        <f t="shared" si="5"/>
        <v>3000</v>
      </c>
      <c r="F117" s="133">
        <f>F120</f>
        <v>13000</v>
      </c>
      <c r="G117" s="121"/>
    </row>
    <row r="118" spans="1:7" ht="12.75">
      <c r="A118" s="134"/>
      <c r="B118" s="135" t="s">
        <v>118</v>
      </c>
      <c r="C118" s="134" t="s">
        <v>146</v>
      </c>
      <c r="D118" s="137">
        <f t="shared" si="5"/>
        <v>10000</v>
      </c>
      <c r="E118" s="139">
        <f t="shared" si="5"/>
        <v>3000</v>
      </c>
      <c r="F118" s="137">
        <f>F120</f>
        <v>13000</v>
      </c>
      <c r="G118" s="121"/>
    </row>
    <row r="119" spans="1:7" ht="12.75">
      <c r="A119" s="41"/>
      <c r="B119" s="42">
        <v>4</v>
      </c>
      <c r="C119" s="41" t="s">
        <v>4</v>
      </c>
      <c r="D119" s="43">
        <f t="shared" si="5"/>
        <v>10000</v>
      </c>
      <c r="E119" s="140">
        <f t="shared" si="5"/>
        <v>3000</v>
      </c>
      <c r="F119" s="43">
        <f>F120</f>
        <v>13000</v>
      </c>
      <c r="G119" s="121"/>
    </row>
    <row r="120" spans="1:7" ht="12.75">
      <c r="A120" s="41"/>
      <c r="B120" s="42">
        <v>42</v>
      </c>
      <c r="C120" s="41" t="s">
        <v>35</v>
      </c>
      <c r="D120" s="43">
        <f t="shared" si="5"/>
        <v>10000</v>
      </c>
      <c r="E120" s="140">
        <f t="shared" si="5"/>
        <v>3000</v>
      </c>
      <c r="F120" s="43">
        <f>F121</f>
        <v>13000</v>
      </c>
      <c r="G120" s="121"/>
    </row>
    <row r="121" spans="1:7" ht="12.75">
      <c r="A121" s="41"/>
      <c r="B121" s="57">
        <v>422</v>
      </c>
      <c r="C121" s="46" t="s">
        <v>226</v>
      </c>
      <c r="D121" s="54">
        <v>10000</v>
      </c>
      <c r="E121" s="130">
        <v>3000</v>
      </c>
      <c r="F121" s="54">
        <f>D121+E121</f>
        <v>13000</v>
      </c>
      <c r="G121" s="121"/>
    </row>
    <row r="122" spans="1:7" ht="12.75">
      <c r="A122" s="131"/>
      <c r="B122" s="132" t="s">
        <v>227</v>
      </c>
      <c r="C122" s="131" t="s">
        <v>228</v>
      </c>
      <c r="D122" s="133">
        <f aca="true" t="shared" si="6" ref="D122:E125">D123</f>
        <v>30000</v>
      </c>
      <c r="E122" s="138">
        <f t="shared" si="6"/>
        <v>0</v>
      </c>
      <c r="F122" s="133">
        <f>F125</f>
        <v>30000</v>
      </c>
      <c r="G122" s="121"/>
    </row>
    <row r="123" spans="1:7" ht="12.75">
      <c r="A123" s="134"/>
      <c r="B123" s="135" t="s">
        <v>118</v>
      </c>
      <c r="C123" s="134" t="s">
        <v>119</v>
      </c>
      <c r="D123" s="137">
        <f t="shared" si="6"/>
        <v>30000</v>
      </c>
      <c r="E123" s="139">
        <f t="shared" si="6"/>
        <v>0</v>
      </c>
      <c r="F123" s="137">
        <f>F125</f>
        <v>30000</v>
      </c>
      <c r="G123" s="121"/>
    </row>
    <row r="124" spans="1:7" ht="12.75">
      <c r="A124" s="41"/>
      <c r="B124" s="42">
        <v>4</v>
      </c>
      <c r="C124" s="41" t="s">
        <v>4</v>
      </c>
      <c r="D124" s="43">
        <f t="shared" si="6"/>
        <v>30000</v>
      </c>
      <c r="E124" s="140">
        <f t="shared" si="6"/>
        <v>0</v>
      </c>
      <c r="F124" s="43">
        <f>F125</f>
        <v>30000</v>
      </c>
      <c r="G124" s="121"/>
    </row>
    <row r="125" spans="1:7" ht="12.75">
      <c r="A125" s="41"/>
      <c r="B125" s="42">
        <v>42</v>
      </c>
      <c r="C125" s="41" t="s">
        <v>35</v>
      </c>
      <c r="D125" s="43">
        <f t="shared" si="6"/>
        <v>30000</v>
      </c>
      <c r="E125" s="140">
        <f t="shared" si="6"/>
        <v>0</v>
      </c>
      <c r="F125" s="43">
        <f>F126</f>
        <v>30000</v>
      </c>
      <c r="G125" s="121"/>
    </row>
    <row r="126" spans="1:7" ht="12.75">
      <c r="A126" s="41"/>
      <c r="B126" s="57">
        <v>422</v>
      </c>
      <c r="C126" s="46" t="s">
        <v>228</v>
      </c>
      <c r="D126" s="54">
        <v>30000</v>
      </c>
      <c r="E126" s="130">
        <v>0</v>
      </c>
      <c r="F126" s="54">
        <f>D126+E126</f>
        <v>30000</v>
      </c>
      <c r="G126" s="121"/>
    </row>
    <row r="127" spans="1:7" ht="12.75">
      <c r="A127" s="131"/>
      <c r="B127" s="132" t="s">
        <v>227</v>
      </c>
      <c r="C127" s="131" t="s">
        <v>216</v>
      </c>
      <c r="D127" s="133">
        <f aca="true" t="shared" si="7" ref="D127:E130">D128</f>
        <v>200000</v>
      </c>
      <c r="E127" s="138">
        <f t="shared" si="7"/>
        <v>-39000</v>
      </c>
      <c r="F127" s="133">
        <f>F130</f>
        <v>161000</v>
      </c>
      <c r="G127" s="121"/>
    </row>
    <row r="128" spans="1:7" ht="12.75">
      <c r="A128" s="134"/>
      <c r="B128" s="136" t="s">
        <v>118</v>
      </c>
      <c r="C128" s="38" t="s">
        <v>121</v>
      </c>
      <c r="D128" s="137">
        <f t="shared" si="7"/>
        <v>200000</v>
      </c>
      <c r="E128" s="139">
        <f t="shared" si="7"/>
        <v>-39000</v>
      </c>
      <c r="F128" s="137">
        <f>F130</f>
        <v>161000</v>
      </c>
      <c r="G128" s="121"/>
    </row>
    <row r="129" spans="1:7" ht="12.75">
      <c r="A129" s="41"/>
      <c r="B129" s="42">
        <v>4</v>
      </c>
      <c r="C129" s="41" t="s">
        <v>4</v>
      </c>
      <c r="D129" s="43">
        <f t="shared" si="7"/>
        <v>200000</v>
      </c>
      <c r="E129" s="140">
        <f t="shared" si="7"/>
        <v>-39000</v>
      </c>
      <c r="F129" s="43">
        <f>F130</f>
        <v>161000</v>
      </c>
      <c r="G129" s="121"/>
    </row>
    <row r="130" spans="1:7" ht="12.75">
      <c r="A130" s="41"/>
      <c r="B130" s="42">
        <v>42</v>
      </c>
      <c r="C130" s="41" t="s">
        <v>35</v>
      </c>
      <c r="D130" s="43">
        <f t="shared" si="7"/>
        <v>200000</v>
      </c>
      <c r="E130" s="140">
        <f t="shared" si="7"/>
        <v>-39000</v>
      </c>
      <c r="F130" s="43">
        <f>F131</f>
        <v>161000</v>
      </c>
      <c r="G130" s="121"/>
    </row>
    <row r="131" spans="1:7" ht="12.75">
      <c r="A131" s="41"/>
      <c r="B131" s="57">
        <v>423</v>
      </c>
      <c r="C131" s="46" t="s">
        <v>229</v>
      </c>
      <c r="D131" s="54">
        <v>200000</v>
      </c>
      <c r="E131" s="130">
        <v>-39000</v>
      </c>
      <c r="F131" s="54">
        <f>D131+E131</f>
        <v>161000</v>
      </c>
      <c r="G131" s="121"/>
    </row>
    <row r="132" spans="1:7" ht="12.75">
      <c r="A132" s="41"/>
      <c r="B132" s="57"/>
      <c r="C132" s="46"/>
      <c r="D132" s="54"/>
      <c r="E132" s="130"/>
      <c r="F132" s="54"/>
      <c r="G132" s="121"/>
    </row>
    <row r="133" spans="1:7" s="16" customFormat="1" ht="12.75">
      <c r="A133" s="74"/>
      <c r="B133" s="75" t="s">
        <v>127</v>
      </c>
      <c r="C133" s="70" t="s">
        <v>189</v>
      </c>
      <c r="D133" s="73">
        <f aca="true" t="shared" si="8" ref="D133:E135">D134</f>
        <v>700000</v>
      </c>
      <c r="E133" s="73">
        <f t="shared" si="8"/>
        <v>5000</v>
      </c>
      <c r="F133" s="78">
        <f t="shared" si="2"/>
        <v>705000</v>
      </c>
      <c r="G133" s="67"/>
    </row>
    <row r="134" spans="1:6" ht="24">
      <c r="A134" s="59"/>
      <c r="B134" s="60" t="s">
        <v>118</v>
      </c>
      <c r="C134" s="38" t="s">
        <v>188</v>
      </c>
      <c r="D134" s="49">
        <f t="shared" si="8"/>
        <v>700000</v>
      </c>
      <c r="E134" s="49">
        <f t="shared" si="8"/>
        <v>5000</v>
      </c>
      <c r="F134" s="76">
        <f t="shared" si="2"/>
        <v>705000</v>
      </c>
    </row>
    <row r="135" spans="1:7" s="16" customFormat="1" ht="12.75">
      <c r="A135" s="41"/>
      <c r="B135" s="42">
        <v>4</v>
      </c>
      <c r="C135" s="41" t="s">
        <v>4</v>
      </c>
      <c r="D135" s="43">
        <f t="shared" si="8"/>
        <v>700000</v>
      </c>
      <c r="E135" s="43">
        <f t="shared" si="8"/>
        <v>5000</v>
      </c>
      <c r="F135" s="77">
        <f>D135+E135</f>
        <v>705000</v>
      </c>
      <c r="G135" s="67"/>
    </row>
    <row r="136" spans="1:6" ht="12.75">
      <c r="A136" s="41"/>
      <c r="B136" s="42">
        <v>45</v>
      </c>
      <c r="C136" s="41" t="s">
        <v>113</v>
      </c>
      <c r="D136" s="43">
        <f>D137+D138</f>
        <v>700000</v>
      </c>
      <c r="E136" s="43">
        <f>E138</f>
        <v>5000</v>
      </c>
      <c r="F136" s="77">
        <f>D136+E136</f>
        <v>705000</v>
      </c>
    </row>
    <row r="137" spans="1:6" ht="12.75">
      <c r="A137" s="41"/>
      <c r="B137" s="57">
        <v>451</v>
      </c>
      <c r="C137" s="46" t="s">
        <v>230</v>
      </c>
      <c r="D137" s="54">
        <v>500000</v>
      </c>
      <c r="E137" s="54">
        <v>0</v>
      </c>
      <c r="F137" s="79">
        <f>D137+E137</f>
        <v>500000</v>
      </c>
    </row>
    <row r="138" spans="1:7" ht="12.75">
      <c r="A138" s="41"/>
      <c r="B138" s="57">
        <v>451</v>
      </c>
      <c r="C138" s="46" t="s">
        <v>115</v>
      </c>
      <c r="D138" s="54">
        <v>200000</v>
      </c>
      <c r="E138" s="54">
        <v>5000</v>
      </c>
      <c r="F138" s="79">
        <f t="shared" si="2"/>
        <v>205000</v>
      </c>
      <c r="G138" s="126"/>
    </row>
    <row r="139" spans="1:6" ht="12.75">
      <c r="A139" s="82" t="s">
        <v>57</v>
      </c>
      <c r="B139" s="83">
        <v>1004</v>
      </c>
      <c r="C139" s="82" t="s">
        <v>96</v>
      </c>
      <c r="D139" s="84">
        <f>D142</f>
        <v>120000</v>
      </c>
      <c r="E139" s="80">
        <f aca="true" t="shared" si="9" ref="E139:E144">E140</f>
        <v>0</v>
      </c>
      <c r="F139" s="80">
        <f t="shared" si="2"/>
        <v>120000</v>
      </c>
    </row>
    <row r="140" spans="1:6" ht="12.75">
      <c r="A140" s="34" t="s">
        <v>89</v>
      </c>
      <c r="B140" s="35">
        <v>105</v>
      </c>
      <c r="C140" s="34" t="s">
        <v>97</v>
      </c>
      <c r="D140" s="36">
        <f>D142</f>
        <v>120000</v>
      </c>
      <c r="E140" s="36">
        <f t="shared" si="9"/>
        <v>0</v>
      </c>
      <c r="F140" s="78">
        <f t="shared" si="2"/>
        <v>120000</v>
      </c>
    </row>
    <row r="141" spans="1:6" ht="12.75">
      <c r="A141" s="34" t="s">
        <v>123</v>
      </c>
      <c r="B141" s="37" t="s">
        <v>135</v>
      </c>
      <c r="C141" s="34" t="s">
        <v>97</v>
      </c>
      <c r="D141" s="36">
        <f>D142</f>
        <v>120000</v>
      </c>
      <c r="E141" s="36">
        <f t="shared" si="9"/>
        <v>0</v>
      </c>
      <c r="F141" s="78">
        <f t="shared" si="2"/>
        <v>120000</v>
      </c>
    </row>
    <row r="142" spans="1:6" ht="12.75">
      <c r="A142" s="38"/>
      <c r="B142" s="48" t="s">
        <v>118</v>
      </c>
      <c r="C142" s="38" t="s">
        <v>120</v>
      </c>
      <c r="D142" s="49">
        <f>D145</f>
        <v>120000</v>
      </c>
      <c r="E142" s="49">
        <f t="shared" si="9"/>
        <v>0</v>
      </c>
      <c r="F142" s="76">
        <f t="shared" si="2"/>
        <v>120000</v>
      </c>
    </row>
    <row r="143" spans="1:6" ht="12.75">
      <c r="A143" s="41"/>
      <c r="B143" s="42">
        <v>3</v>
      </c>
      <c r="C143" s="41" t="s">
        <v>3</v>
      </c>
      <c r="D143" s="43">
        <f>D144</f>
        <v>120000</v>
      </c>
      <c r="E143" s="43">
        <f t="shared" si="9"/>
        <v>0</v>
      </c>
      <c r="F143" s="77">
        <f aca="true" t="shared" si="10" ref="F143:F210">D143+E143</f>
        <v>120000</v>
      </c>
    </row>
    <row r="144" spans="1:6" ht="12.75">
      <c r="A144" s="41"/>
      <c r="B144" s="42">
        <v>36</v>
      </c>
      <c r="C144" s="41" t="s">
        <v>40</v>
      </c>
      <c r="D144" s="43">
        <f>D145</f>
        <v>120000</v>
      </c>
      <c r="E144" s="43">
        <f t="shared" si="9"/>
        <v>0</v>
      </c>
      <c r="F144" s="77">
        <f t="shared" si="10"/>
        <v>120000</v>
      </c>
    </row>
    <row r="145" spans="1:7" ht="12.75">
      <c r="A145" s="41"/>
      <c r="B145" s="57">
        <v>363</v>
      </c>
      <c r="C145" s="46" t="s">
        <v>98</v>
      </c>
      <c r="D145" s="54">
        <v>120000</v>
      </c>
      <c r="E145" s="54">
        <v>0</v>
      </c>
      <c r="F145" s="79">
        <f t="shared" si="10"/>
        <v>120000</v>
      </c>
      <c r="G145" s="67"/>
    </row>
    <row r="146" spans="1:7" ht="12.75">
      <c r="A146" s="41"/>
      <c r="B146" s="151">
        <v>4</v>
      </c>
      <c r="C146" s="152" t="s">
        <v>4</v>
      </c>
      <c r="D146" s="43">
        <f aca="true" t="shared" si="11" ref="D146:F147">D147</f>
        <v>0</v>
      </c>
      <c r="E146" s="43">
        <f t="shared" si="11"/>
        <v>2000</v>
      </c>
      <c r="F146" s="77">
        <f t="shared" si="11"/>
        <v>2000</v>
      </c>
      <c r="G146" s="67"/>
    </row>
    <row r="147" spans="1:7" ht="12.75">
      <c r="A147" s="41"/>
      <c r="B147" s="151">
        <v>42</v>
      </c>
      <c r="C147" s="152" t="s">
        <v>35</v>
      </c>
      <c r="D147" s="43">
        <f t="shared" si="11"/>
        <v>0</v>
      </c>
      <c r="E147" s="43">
        <f t="shared" si="11"/>
        <v>2000</v>
      </c>
      <c r="F147" s="77">
        <f t="shared" si="11"/>
        <v>2000</v>
      </c>
      <c r="G147" s="67"/>
    </row>
    <row r="148" spans="1:7" ht="12.75">
      <c r="A148" s="41"/>
      <c r="B148" s="153">
        <v>422</v>
      </c>
      <c r="C148" s="154" t="s">
        <v>245</v>
      </c>
      <c r="D148" s="54">
        <v>0</v>
      </c>
      <c r="E148" s="54">
        <v>2000</v>
      </c>
      <c r="F148" s="79">
        <f>D148+E148</f>
        <v>2000</v>
      </c>
      <c r="G148" s="67"/>
    </row>
    <row r="149" spans="1:6" ht="12.75">
      <c r="A149" s="82" t="s">
        <v>57</v>
      </c>
      <c r="B149" s="83">
        <v>1005</v>
      </c>
      <c r="C149" s="82" t="s">
        <v>99</v>
      </c>
      <c r="D149" s="80">
        <f>D154</f>
        <v>45000</v>
      </c>
      <c r="E149" s="80">
        <f>E150</f>
        <v>0</v>
      </c>
      <c r="F149" s="80">
        <f t="shared" si="10"/>
        <v>45000</v>
      </c>
    </row>
    <row r="150" spans="1:6" ht="12.75">
      <c r="A150" s="34" t="s">
        <v>89</v>
      </c>
      <c r="B150" s="35">
        <v>108</v>
      </c>
      <c r="C150" s="34" t="s">
        <v>100</v>
      </c>
      <c r="D150" s="36">
        <f>D154</f>
        <v>45000</v>
      </c>
      <c r="E150" s="36">
        <f>E151</f>
        <v>0</v>
      </c>
      <c r="F150" s="78">
        <f t="shared" si="10"/>
        <v>45000</v>
      </c>
    </row>
    <row r="151" spans="1:7" ht="12.75">
      <c r="A151" s="34" t="s">
        <v>123</v>
      </c>
      <c r="B151" s="37" t="s">
        <v>136</v>
      </c>
      <c r="C151" s="34" t="s">
        <v>100</v>
      </c>
      <c r="D151" s="36">
        <f>D154</f>
        <v>45000</v>
      </c>
      <c r="E151" s="36">
        <f>E152</f>
        <v>0</v>
      </c>
      <c r="F151" s="78">
        <f t="shared" si="10"/>
        <v>45000</v>
      </c>
      <c r="G151" s="122"/>
    </row>
    <row r="152" spans="1:6" ht="12.75">
      <c r="A152" s="38"/>
      <c r="B152" s="48" t="s">
        <v>118</v>
      </c>
      <c r="C152" s="38" t="s">
        <v>119</v>
      </c>
      <c r="D152" s="49">
        <f>D154</f>
        <v>45000</v>
      </c>
      <c r="E152" s="49">
        <f>E153</f>
        <v>0</v>
      </c>
      <c r="F152" s="76">
        <f t="shared" si="10"/>
        <v>45000</v>
      </c>
    </row>
    <row r="153" spans="1:6" ht="12.75">
      <c r="A153" s="41"/>
      <c r="B153" s="42">
        <v>3</v>
      </c>
      <c r="C153" s="41" t="s">
        <v>3</v>
      </c>
      <c r="D153" s="43">
        <f>D154</f>
        <v>45000</v>
      </c>
      <c r="E153" s="43">
        <f>E154</f>
        <v>0</v>
      </c>
      <c r="F153" s="77">
        <f t="shared" si="10"/>
        <v>45000</v>
      </c>
    </row>
    <row r="154" spans="1:6" ht="12.75">
      <c r="A154" s="41"/>
      <c r="B154" s="42">
        <v>38</v>
      </c>
      <c r="C154" s="41" t="s">
        <v>162</v>
      </c>
      <c r="D154" s="43">
        <f>SUM(D155:D156)</f>
        <v>45000</v>
      </c>
      <c r="E154" s="43">
        <f>E155+E156</f>
        <v>0</v>
      </c>
      <c r="F154" s="77">
        <f t="shared" si="10"/>
        <v>45000</v>
      </c>
    </row>
    <row r="155" spans="1:7" ht="12.75">
      <c r="A155" s="41"/>
      <c r="B155" s="57">
        <v>381</v>
      </c>
      <c r="C155" s="46" t="s">
        <v>114</v>
      </c>
      <c r="D155" s="54">
        <v>20000</v>
      </c>
      <c r="E155" s="54">
        <v>0</v>
      </c>
      <c r="F155" s="79">
        <f t="shared" si="10"/>
        <v>20000</v>
      </c>
      <c r="G155" s="67"/>
    </row>
    <row r="156" spans="1:7" ht="24">
      <c r="A156" s="46"/>
      <c r="B156" s="57">
        <v>381</v>
      </c>
      <c r="C156" s="46" t="s">
        <v>231</v>
      </c>
      <c r="D156" s="54">
        <v>25000</v>
      </c>
      <c r="E156" s="54">
        <v>0</v>
      </c>
      <c r="F156" s="79">
        <f t="shared" si="10"/>
        <v>25000</v>
      </c>
      <c r="G156" s="67"/>
    </row>
    <row r="157" spans="1:6" ht="12.75">
      <c r="A157" s="82" t="s">
        <v>57</v>
      </c>
      <c r="B157" s="83">
        <v>1008</v>
      </c>
      <c r="C157" s="82" t="s">
        <v>108</v>
      </c>
      <c r="D157" s="80">
        <f>D162</f>
        <v>20000</v>
      </c>
      <c r="E157" s="80">
        <f aca="true" t="shared" si="12" ref="E157:E162">E158</f>
        <v>0</v>
      </c>
      <c r="F157" s="80">
        <f t="shared" si="10"/>
        <v>20000</v>
      </c>
    </row>
    <row r="158" spans="1:6" ht="12.75">
      <c r="A158" s="34" t="s">
        <v>89</v>
      </c>
      <c r="B158" s="35">
        <v>108</v>
      </c>
      <c r="C158" s="34" t="s">
        <v>109</v>
      </c>
      <c r="D158" s="36">
        <f>D162</f>
        <v>20000</v>
      </c>
      <c r="E158" s="36">
        <f t="shared" si="12"/>
        <v>0</v>
      </c>
      <c r="F158" s="78">
        <f t="shared" si="10"/>
        <v>20000</v>
      </c>
    </row>
    <row r="159" spans="1:6" ht="12.75">
      <c r="A159" s="34" t="s">
        <v>123</v>
      </c>
      <c r="B159" s="37" t="s">
        <v>101</v>
      </c>
      <c r="C159" s="34" t="s">
        <v>109</v>
      </c>
      <c r="D159" s="36">
        <f>D162</f>
        <v>20000</v>
      </c>
      <c r="E159" s="36">
        <f t="shared" si="12"/>
        <v>0</v>
      </c>
      <c r="F159" s="78">
        <f t="shared" si="10"/>
        <v>20000</v>
      </c>
    </row>
    <row r="160" spans="1:6" ht="12.75">
      <c r="A160" s="38"/>
      <c r="B160" s="48" t="s">
        <v>118</v>
      </c>
      <c r="C160" s="38" t="s">
        <v>119</v>
      </c>
      <c r="D160" s="49">
        <f>D162</f>
        <v>20000</v>
      </c>
      <c r="E160" s="49">
        <f t="shared" si="12"/>
        <v>0</v>
      </c>
      <c r="F160" s="76">
        <f t="shared" si="10"/>
        <v>20000</v>
      </c>
    </row>
    <row r="161" spans="1:6" ht="12.75">
      <c r="A161" s="41"/>
      <c r="B161" s="42">
        <v>3</v>
      </c>
      <c r="C161" s="41" t="s">
        <v>3</v>
      </c>
      <c r="D161" s="43">
        <f>D162</f>
        <v>20000</v>
      </c>
      <c r="E161" s="43">
        <f t="shared" si="12"/>
        <v>0</v>
      </c>
      <c r="F161" s="77">
        <f t="shared" si="10"/>
        <v>20000</v>
      </c>
    </row>
    <row r="162" spans="1:6" ht="12.75">
      <c r="A162" s="41"/>
      <c r="B162" s="42">
        <v>38</v>
      </c>
      <c r="C162" s="41" t="s">
        <v>162</v>
      </c>
      <c r="D162" s="43">
        <f>SUM(D163:D163)</f>
        <v>20000</v>
      </c>
      <c r="E162" s="43">
        <f t="shared" si="12"/>
        <v>0</v>
      </c>
      <c r="F162" s="77">
        <f t="shared" si="10"/>
        <v>20000</v>
      </c>
    </row>
    <row r="163" spans="1:7" ht="24">
      <c r="A163" s="46"/>
      <c r="B163" s="57">
        <v>381</v>
      </c>
      <c r="C163" s="46" t="s">
        <v>232</v>
      </c>
      <c r="D163" s="54">
        <v>20000</v>
      </c>
      <c r="E163" s="54">
        <v>0</v>
      </c>
      <c r="F163" s="79">
        <f t="shared" si="10"/>
        <v>20000</v>
      </c>
      <c r="G163" s="67"/>
    </row>
    <row r="164" spans="1:7" ht="12.75">
      <c r="A164" s="46"/>
      <c r="B164" s="57"/>
      <c r="C164" s="46"/>
      <c r="D164" s="54"/>
      <c r="E164" s="54"/>
      <c r="F164" s="79"/>
      <c r="G164" s="67"/>
    </row>
    <row r="165" spans="1:7" ht="12.75">
      <c r="A165" s="46"/>
      <c r="B165" s="57"/>
      <c r="C165" s="46"/>
      <c r="D165" s="54"/>
      <c r="E165" s="54"/>
      <c r="F165" s="79"/>
      <c r="G165" s="67"/>
    </row>
    <row r="166" spans="1:6" ht="12.75">
      <c r="A166" s="82" t="s">
        <v>57</v>
      </c>
      <c r="B166" s="83">
        <v>1006</v>
      </c>
      <c r="C166" s="82" t="s">
        <v>107</v>
      </c>
      <c r="D166" s="80">
        <f>D167</f>
        <v>91500</v>
      </c>
      <c r="E166" s="80">
        <f>E167</f>
        <v>30000</v>
      </c>
      <c r="F166" s="80">
        <f t="shared" si="10"/>
        <v>121500</v>
      </c>
    </row>
    <row r="167" spans="1:6" ht="12.75">
      <c r="A167" s="34" t="s">
        <v>89</v>
      </c>
      <c r="B167" s="35">
        <v>102</v>
      </c>
      <c r="C167" s="34" t="s">
        <v>90</v>
      </c>
      <c r="D167" s="36">
        <f>D168</f>
        <v>91500</v>
      </c>
      <c r="E167" s="36">
        <f>E168</f>
        <v>30000</v>
      </c>
      <c r="F167" s="78">
        <f t="shared" si="10"/>
        <v>121500</v>
      </c>
    </row>
    <row r="168" spans="1:6" ht="12.75">
      <c r="A168" s="34" t="s">
        <v>123</v>
      </c>
      <c r="B168" s="37" t="s">
        <v>137</v>
      </c>
      <c r="C168" s="34" t="s">
        <v>91</v>
      </c>
      <c r="D168" s="36">
        <f>D169+D173</f>
        <v>91500</v>
      </c>
      <c r="E168" s="36">
        <f>E169</f>
        <v>30000</v>
      </c>
      <c r="F168" s="78">
        <f t="shared" si="10"/>
        <v>121500</v>
      </c>
    </row>
    <row r="169" spans="1:6" ht="12.75">
      <c r="A169" s="38"/>
      <c r="B169" s="48" t="s">
        <v>118</v>
      </c>
      <c r="C169" s="38" t="s">
        <v>120</v>
      </c>
      <c r="D169" s="49">
        <f>D171</f>
        <v>90000</v>
      </c>
      <c r="E169" s="49">
        <f>E170</f>
        <v>30000</v>
      </c>
      <c r="F169" s="76">
        <f t="shared" si="10"/>
        <v>120000</v>
      </c>
    </row>
    <row r="170" spans="1:6" ht="12.75">
      <c r="A170" s="41"/>
      <c r="B170" s="42">
        <v>3</v>
      </c>
      <c r="C170" s="41" t="s">
        <v>3</v>
      </c>
      <c r="D170" s="43">
        <f>D171</f>
        <v>90000</v>
      </c>
      <c r="E170" s="43">
        <f>E171</f>
        <v>30000</v>
      </c>
      <c r="F170" s="77">
        <f t="shared" si="10"/>
        <v>120000</v>
      </c>
    </row>
    <row r="171" spans="1:6" ht="12.75">
      <c r="A171" s="41"/>
      <c r="B171" s="42">
        <v>36</v>
      </c>
      <c r="C171" s="41" t="s">
        <v>40</v>
      </c>
      <c r="D171" s="43">
        <f>D172</f>
        <v>90000</v>
      </c>
      <c r="E171" s="43">
        <f>E172+E173</f>
        <v>30000</v>
      </c>
      <c r="F171" s="77">
        <f t="shared" si="10"/>
        <v>120000</v>
      </c>
    </row>
    <row r="172" spans="1:7" ht="12.75">
      <c r="A172" s="46"/>
      <c r="B172" s="57">
        <v>363</v>
      </c>
      <c r="C172" s="46" t="s">
        <v>92</v>
      </c>
      <c r="D172" s="47">
        <v>90000</v>
      </c>
      <c r="E172" s="54">
        <v>30000</v>
      </c>
      <c r="F172" s="79">
        <f t="shared" si="10"/>
        <v>120000</v>
      </c>
      <c r="G172" s="67"/>
    </row>
    <row r="173" spans="1:6" ht="12.75">
      <c r="A173" s="38"/>
      <c r="B173" s="39" t="s">
        <v>118</v>
      </c>
      <c r="C173" s="38" t="s">
        <v>119</v>
      </c>
      <c r="D173" s="40">
        <f>D176</f>
        <v>1500</v>
      </c>
      <c r="E173" s="40">
        <f>E174</f>
        <v>0</v>
      </c>
      <c r="F173" s="76">
        <f t="shared" si="10"/>
        <v>1500</v>
      </c>
    </row>
    <row r="174" spans="1:6" ht="12.75">
      <c r="A174" s="41"/>
      <c r="B174" s="42">
        <v>3</v>
      </c>
      <c r="C174" s="41" t="s">
        <v>3</v>
      </c>
      <c r="D174" s="43">
        <f>D175</f>
        <v>1500</v>
      </c>
      <c r="E174" s="43">
        <f>E175</f>
        <v>0</v>
      </c>
      <c r="F174" s="77">
        <f t="shared" si="10"/>
        <v>1500</v>
      </c>
    </row>
    <row r="175" spans="1:6" ht="12.75">
      <c r="A175" s="41"/>
      <c r="B175" s="42">
        <v>38</v>
      </c>
      <c r="C175" s="41" t="s">
        <v>162</v>
      </c>
      <c r="D175" s="43">
        <f>D176</f>
        <v>1500</v>
      </c>
      <c r="E175" s="43">
        <f>E176</f>
        <v>0</v>
      </c>
      <c r="F175" s="77">
        <f t="shared" si="10"/>
        <v>1500</v>
      </c>
    </row>
    <row r="176" spans="1:7" ht="12.75">
      <c r="A176" s="46"/>
      <c r="B176" s="57">
        <v>381</v>
      </c>
      <c r="C176" s="46" t="s">
        <v>145</v>
      </c>
      <c r="D176" s="47">
        <v>1500</v>
      </c>
      <c r="E176" s="54">
        <v>0</v>
      </c>
      <c r="F176" s="79">
        <f t="shared" si="10"/>
        <v>1500</v>
      </c>
      <c r="G176" s="67"/>
    </row>
    <row r="177" spans="1:6" ht="12.75">
      <c r="A177" s="82" t="s">
        <v>57</v>
      </c>
      <c r="B177" s="83">
        <v>1011</v>
      </c>
      <c r="C177" s="82" t="s">
        <v>129</v>
      </c>
      <c r="D177" s="80">
        <f>D182</f>
        <v>54287.5</v>
      </c>
      <c r="E177" s="80">
        <f>E178</f>
        <v>0</v>
      </c>
      <c r="F177" s="80">
        <f t="shared" si="10"/>
        <v>54287.5</v>
      </c>
    </row>
    <row r="178" spans="1:6" ht="12.75">
      <c r="A178" s="36" t="s">
        <v>89</v>
      </c>
      <c r="B178" s="61">
        <v>110</v>
      </c>
      <c r="C178" s="36" t="s">
        <v>129</v>
      </c>
      <c r="D178" s="36">
        <f>D182</f>
        <v>54287.5</v>
      </c>
      <c r="E178" s="36">
        <f>E179</f>
        <v>0</v>
      </c>
      <c r="F178" s="78">
        <f t="shared" si="10"/>
        <v>54287.5</v>
      </c>
    </row>
    <row r="179" spans="1:6" ht="12.75">
      <c r="A179" s="36" t="s">
        <v>123</v>
      </c>
      <c r="B179" s="62" t="s">
        <v>139</v>
      </c>
      <c r="C179" s="36" t="s">
        <v>129</v>
      </c>
      <c r="D179" s="36">
        <f>D182</f>
        <v>54287.5</v>
      </c>
      <c r="E179" s="36">
        <f>E180</f>
        <v>0</v>
      </c>
      <c r="F179" s="78">
        <f t="shared" si="10"/>
        <v>54287.5</v>
      </c>
    </row>
    <row r="180" spans="1:6" ht="12.75">
      <c r="A180" s="63"/>
      <c r="B180" s="48" t="s">
        <v>118</v>
      </c>
      <c r="C180" s="38" t="s">
        <v>119</v>
      </c>
      <c r="D180" s="40">
        <f>D182</f>
        <v>54287.5</v>
      </c>
      <c r="E180" s="40">
        <f>E181</f>
        <v>0</v>
      </c>
      <c r="F180" s="76">
        <f t="shared" si="10"/>
        <v>54287.5</v>
      </c>
    </row>
    <row r="181" spans="1:6" ht="12.75">
      <c r="A181" s="46"/>
      <c r="B181" s="42">
        <v>3</v>
      </c>
      <c r="C181" s="41" t="s">
        <v>3</v>
      </c>
      <c r="D181" s="43">
        <f>D182</f>
        <v>54287.5</v>
      </c>
      <c r="E181" s="43">
        <f>E182</f>
        <v>0</v>
      </c>
      <c r="F181" s="77">
        <f t="shared" si="10"/>
        <v>54287.5</v>
      </c>
    </row>
    <row r="182" spans="1:6" ht="12.75">
      <c r="A182" s="46"/>
      <c r="B182" s="42">
        <v>38</v>
      </c>
      <c r="C182" s="41" t="s">
        <v>162</v>
      </c>
      <c r="D182" s="43">
        <f>SUM(D183:D187)</f>
        <v>54287.5</v>
      </c>
      <c r="E182" s="43">
        <f>E183+E184+E185+E186+E187</f>
        <v>0</v>
      </c>
      <c r="F182" s="77">
        <f t="shared" si="10"/>
        <v>54287.5</v>
      </c>
    </row>
    <row r="183" spans="1:7" ht="24">
      <c r="A183" s="46"/>
      <c r="B183" s="57">
        <v>381</v>
      </c>
      <c r="C183" s="46" t="s">
        <v>233</v>
      </c>
      <c r="D183" s="54">
        <v>20000</v>
      </c>
      <c r="E183" s="54">
        <v>0</v>
      </c>
      <c r="F183" s="79">
        <f t="shared" si="10"/>
        <v>20000</v>
      </c>
      <c r="G183" s="67"/>
    </row>
    <row r="184" spans="1:7" ht="24">
      <c r="A184" s="46"/>
      <c r="B184" s="57">
        <v>381</v>
      </c>
      <c r="C184" s="46" t="s">
        <v>234</v>
      </c>
      <c r="D184" s="47">
        <v>10000</v>
      </c>
      <c r="E184" s="54">
        <v>0</v>
      </c>
      <c r="F184" s="79">
        <f t="shared" si="10"/>
        <v>10000</v>
      </c>
      <c r="G184" s="67"/>
    </row>
    <row r="185" spans="1:7" ht="24">
      <c r="A185" s="46"/>
      <c r="B185" s="57">
        <v>381</v>
      </c>
      <c r="C185" s="46" t="s">
        <v>235</v>
      </c>
      <c r="D185" s="47">
        <v>10000</v>
      </c>
      <c r="E185" s="54">
        <v>0</v>
      </c>
      <c r="F185" s="79">
        <f t="shared" si="10"/>
        <v>10000</v>
      </c>
      <c r="G185" s="67"/>
    </row>
    <row r="186" spans="1:7" ht="12.75">
      <c r="A186" s="46"/>
      <c r="B186" s="57">
        <v>381</v>
      </c>
      <c r="C186" s="46" t="s">
        <v>184</v>
      </c>
      <c r="D186" s="47">
        <v>7000</v>
      </c>
      <c r="E186" s="54">
        <v>0</v>
      </c>
      <c r="F186" s="79">
        <f t="shared" si="10"/>
        <v>7000</v>
      </c>
      <c r="G186" s="67"/>
    </row>
    <row r="187" spans="1:7" ht="12.75">
      <c r="A187" s="46"/>
      <c r="B187" s="57">
        <v>381</v>
      </c>
      <c r="C187" s="46" t="s">
        <v>242</v>
      </c>
      <c r="D187" s="47">
        <v>7287.5</v>
      </c>
      <c r="E187" s="54">
        <v>0</v>
      </c>
      <c r="F187" s="79">
        <f t="shared" si="10"/>
        <v>7287.5</v>
      </c>
      <c r="G187" s="67"/>
    </row>
    <row r="188" spans="1:6" ht="12.75">
      <c r="A188" s="82" t="s">
        <v>57</v>
      </c>
      <c r="B188" s="83">
        <v>1012</v>
      </c>
      <c r="C188" s="82" t="s">
        <v>161</v>
      </c>
      <c r="D188" s="80">
        <f>D193</f>
        <v>20000</v>
      </c>
      <c r="E188" s="80">
        <f aca="true" t="shared" si="13" ref="E188:E193">E189</f>
        <v>0</v>
      </c>
      <c r="F188" s="80">
        <f t="shared" si="10"/>
        <v>20000</v>
      </c>
    </row>
    <row r="189" spans="1:6" ht="12.75">
      <c r="A189" s="36" t="s">
        <v>89</v>
      </c>
      <c r="B189" s="61">
        <v>111</v>
      </c>
      <c r="C189" s="36" t="s">
        <v>161</v>
      </c>
      <c r="D189" s="36">
        <f>D193</f>
        <v>20000</v>
      </c>
      <c r="E189" s="36">
        <f t="shared" si="13"/>
        <v>0</v>
      </c>
      <c r="F189" s="78">
        <f t="shared" si="10"/>
        <v>20000</v>
      </c>
    </row>
    <row r="190" spans="1:6" ht="12.75">
      <c r="A190" s="36" t="s">
        <v>123</v>
      </c>
      <c r="B190" s="62" t="s">
        <v>160</v>
      </c>
      <c r="C190" s="36" t="s">
        <v>161</v>
      </c>
      <c r="D190" s="36">
        <f>D193</f>
        <v>20000</v>
      </c>
      <c r="E190" s="36">
        <f t="shared" si="13"/>
        <v>0</v>
      </c>
      <c r="F190" s="78">
        <f t="shared" si="10"/>
        <v>20000</v>
      </c>
    </row>
    <row r="191" spans="1:6" ht="12.75">
      <c r="A191" s="63"/>
      <c r="B191" s="48" t="s">
        <v>118</v>
      </c>
      <c r="C191" s="38" t="s">
        <v>119</v>
      </c>
      <c r="D191" s="40">
        <f>D193</f>
        <v>20000</v>
      </c>
      <c r="E191" s="40">
        <f t="shared" si="13"/>
        <v>0</v>
      </c>
      <c r="F191" s="76">
        <f t="shared" si="10"/>
        <v>20000</v>
      </c>
    </row>
    <row r="192" spans="1:6" ht="12.75">
      <c r="A192" s="46"/>
      <c r="B192" s="42">
        <v>3</v>
      </c>
      <c r="C192" s="41" t="s">
        <v>3</v>
      </c>
      <c r="D192" s="43">
        <f>D193</f>
        <v>20000</v>
      </c>
      <c r="E192" s="43">
        <f t="shared" si="13"/>
        <v>0</v>
      </c>
      <c r="F192" s="77">
        <f t="shared" si="10"/>
        <v>20000</v>
      </c>
    </row>
    <row r="193" spans="1:6" ht="12.75">
      <c r="A193" s="46"/>
      <c r="B193" s="42">
        <v>38</v>
      </c>
      <c r="C193" s="41" t="s">
        <v>162</v>
      </c>
      <c r="D193" s="43">
        <f>D194</f>
        <v>20000</v>
      </c>
      <c r="E193" s="43">
        <f t="shared" si="13"/>
        <v>0</v>
      </c>
      <c r="F193" s="77">
        <f t="shared" si="10"/>
        <v>20000</v>
      </c>
    </row>
    <row r="194" spans="1:7" ht="12.75">
      <c r="A194" s="46"/>
      <c r="B194" s="57">
        <v>382</v>
      </c>
      <c r="C194" s="46" t="s">
        <v>163</v>
      </c>
      <c r="D194" s="47">
        <v>20000</v>
      </c>
      <c r="E194" s="54">
        <v>0</v>
      </c>
      <c r="F194" s="79">
        <f t="shared" si="10"/>
        <v>20000</v>
      </c>
      <c r="G194" s="67"/>
    </row>
    <row r="195" spans="1:7" ht="12.75">
      <c r="A195" s="46"/>
      <c r="B195" s="57"/>
      <c r="C195" s="46"/>
      <c r="D195" s="47"/>
      <c r="E195" s="54"/>
      <c r="F195" s="79"/>
      <c r="G195" s="67"/>
    </row>
    <row r="196" spans="1:7" ht="12.75">
      <c r="A196" s="46"/>
      <c r="B196" s="57"/>
      <c r="C196" s="46"/>
      <c r="D196" s="47"/>
      <c r="E196" s="54"/>
      <c r="F196" s="79"/>
      <c r="G196" s="67"/>
    </row>
    <row r="197" spans="1:7" ht="12.75">
      <c r="A197" s="46"/>
      <c r="B197" s="57"/>
      <c r="C197" s="46"/>
      <c r="D197" s="47"/>
      <c r="E197" s="54"/>
      <c r="F197" s="79"/>
      <c r="G197" s="67"/>
    </row>
    <row r="198" spans="1:7" ht="12.75">
      <c r="A198" s="46"/>
      <c r="B198" s="57"/>
      <c r="C198" s="46"/>
      <c r="D198" s="47"/>
      <c r="E198" s="54"/>
      <c r="F198" s="79"/>
      <c r="G198" s="67"/>
    </row>
    <row r="199" spans="1:6" ht="12.75">
      <c r="A199" s="82" t="s">
        <v>57</v>
      </c>
      <c r="B199" s="83">
        <v>1007</v>
      </c>
      <c r="C199" s="82" t="s">
        <v>74</v>
      </c>
      <c r="D199" s="80">
        <f>D204</f>
        <v>265000</v>
      </c>
      <c r="E199" s="80">
        <f>E200</f>
        <v>-20000</v>
      </c>
      <c r="F199" s="80">
        <f t="shared" si="10"/>
        <v>245000</v>
      </c>
    </row>
    <row r="200" spans="1:6" ht="12.75">
      <c r="A200" s="34" t="s">
        <v>89</v>
      </c>
      <c r="B200" s="35">
        <v>103</v>
      </c>
      <c r="C200" s="34" t="s">
        <v>93</v>
      </c>
      <c r="D200" s="36">
        <f>D204</f>
        <v>265000</v>
      </c>
      <c r="E200" s="36">
        <f>E201</f>
        <v>-20000</v>
      </c>
      <c r="F200" s="78">
        <f t="shared" si="10"/>
        <v>245000</v>
      </c>
    </row>
    <row r="201" spans="1:6" ht="12.75">
      <c r="A201" s="34" t="s">
        <v>123</v>
      </c>
      <c r="B201" s="37" t="s">
        <v>138</v>
      </c>
      <c r="C201" s="34" t="s">
        <v>94</v>
      </c>
      <c r="D201" s="36">
        <f>D204</f>
        <v>265000</v>
      </c>
      <c r="E201" s="36">
        <f>E202</f>
        <v>-20000</v>
      </c>
      <c r="F201" s="78">
        <f t="shared" si="10"/>
        <v>245000</v>
      </c>
    </row>
    <row r="202" spans="1:6" ht="12.75">
      <c r="A202" s="38"/>
      <c r="B202" s="48" t="s">
        <v>118</v>
      </c>
      <c r="C202" s="38" t="s">
        <v>121</v>
      </c>
      <c r="D202" s="49">
        <f>D204</f>
        <v>265000</v>
      </c>
      <c r="E202" s="49">
        <f>E203</f>
        <v>-20000</v>
      </c>
      <c r="F202" s="76">
        <f t="shared" si="10"/>
        <v>245000</v>
      </c>
    </row>
    <row r="203" spans="1:6" ht="12.75">
      <c r="A203" s="41"/>
      <c r="B203" s="42">
        <v>3</v>
      </c>
      <c r="C203" s="41" t="s">
        <v>3</v>
      </c>
      <c r="D203" s="43">
        <f>D204</f>
        <v>265000</v>
      </c>
      <c r="E203" s="43">
        <f>E204</f>
        <v>-20000</v>
      </c>
      <c r="F203" s="77">
        <f t="shared" si="10"/>
        <v>245000</v>
      </c>
    </row>
    <row r="204" spans="1:6" ht="12.75">
      <c r="A204" s="41"/>
      <c r="B204" s="42">
        <v>37</v>
      </c>
      <c r="C204" s="41" t="s">
        <v>95</v>
      </c>
      <c r="D204" s="43">
        <f>SUM(D205:D210)</f>
        <v>265000</v>
      </c>
      <c r="E204" s="43">
        <f>E205+E206+E207+E209+E210+E208</f>
        <v>-20000</v>
      </c>
      <c r="F204" s="77">
        <f t="shared" si="10"/>
        <v>245000</v>
      </c>
    </row>
    <row r="205" spans="1:7" ht="12.75">
      <c r="A205" s="46"/>
      <c r="B205" s="57">
        <v>372</v>
      </c>
      <c r="C205" s="46" t="s">
        <v>175</v>
      </c>
      <c r="D205" s="47">
        <v>35000</v>
      </c>
      <c r="E205" s="54">
        <v>0</v>
      </c>
      <c r="F205" s="79">
        <f t="shared" si="10"/>
        <v>35000</v>
      </c>
      <c r="G205" s="125"/>
    </row>
    <row r="206" spans="1:7" ht="12.75">
      <c r="A206" s="46"/>
      <c r="B206" s="57">
        <v>372</v>
      </c>
      <c r="C206" s="46" t="s">
        <v>176</v>
      </c>
      <c r="D206" s="47">
        <v>40000</v>
      </c>
      <c r="E206" s="54">
        <v>0</v>
      </c>
      <c r="F206" s="79">
        <f t="shared" si="10"/>
        <v>40000</v>
      </c>
      <c r="G206" s="67"/>
    </row>
    <row r="207" spans="1:7" ht="12.75">
      <c r="A207" s="46"/>
      <c r="B207" s="57">
        <v>372</v>
      </c>
      <c r="C207" s="46" t="s">
        <v>177</v>
      </c>
      <c r="D207" s="54">
        <v>40000</v>
      </c>
      <c r="E207" s="54">
        <v>0</v>
      </c>
      <c r="F207" s="79">
        <f t="shared" si="10"/>
        <v>40000</v>
      </c>
      <c r="G207" s="67"/>
    </row>
    <row r="208" spans="1:7" ht="12.75">
      <c r="A208" s="46"/>
      <c r="B208" s="57">
        <v>372</v>
      </c>
      <c r="C208" s="46" t="s">
        <v>236</v>
      </c>
      <c r="D208" s="54">
        <v>60000</v>
      </c>
      <c r="E208" s="54">
        <v>-10000</v>
      </c>
      <c r="F208" s="79">
        <f t="shared" si="10"/>
        <v>50000</v>
      </c>
      <c r="G208" s="67"/>
    </row>
    <row r="209" spans="1:7" ht="12.75">
      <c r="A209" s="16"/>
      <c r="B209" s="68">
        <v>372</v>
      </c>
      <c r="C209" s="68" t="s">
        <v>178</v>
      </c>
      <c r="D209" s="69">
        <v>75000</v>
      </c>
      <c r="E209" s="69">
        <v>-10000</v>
      </c>
      <c r="F209" s="79">
        <f t="shared" si="10"/>
        <v>65000</v>
      </c>
      <c r="G209" s="67"/>
    </row>
    <row r="210" spans="2:7" ht="12.75">
      <c r="B210" s="28">
        <v>372</v>
      </c>
      <c r="C210" s="28" t="s">
        <v>185</v>
      </c>
      <c r="D210" s="26">
        <v>15000</v>
      </c>
      <c r="E210" s="26">
        <v>0</v>
      </c>
      <c r="F210" s="79">
        <f t="shared" si="10"/>
        <v>15000</v>
      </c>
      <c r="G210" s="124"/>
    </row>
    <row r="211" spans="1:6" ht="12.75">
      <c r="A211" s="82" t="s">
        <v>57</v>
      </c>
      <c r="B211" s="83">
        <v>1002</v>
      </c>
      <c r="C211" s="82" t="s">
        <v>79</v>
      </c>
      <c r="D211" s="80">
        <f>D217</f>
        <v>200000</v>
      </c>
      <c r="E211" s="80">
        <f>E217</f>
        <v>0</v>
      </c>
      <c r="F211" s="80">
        <f aca="true" t="shared" si="14" ref="F211:F217">D211+E211</f>
        <v>200000</v>
      </c>
    </row>
    <row r="212" spans="1:6" ht="12.75">
      <c r="A212" s="34" t="s">
        <v>89</v>
      </c>
      <c r="B212" s="35">
        <v>100</v>
      </c>
      <c r="C212" s="34" t="s">
        <v>205</v>
      </c>
      <c r="D212" s="36">
        <f>D217</f>
        <v>200000</v>
      </c>
      <c r="E212" s="36">
        <f>E217</f>
        <v>0</v>
      </c>
      <c r="F212" s="78">
        <f t="shared" si="14"/>
        <v>200000</v>
      </c>
    </row>
    <row r="213" spans="1:6" ht="12.75">
      <c r="A213" s="34" t="s">
        <v>123</v>
      </c>
      <c r="B213" s="37" t="s">
        <v>132</v>
      </c>
      <c r="C213" s="34" t="s">
        <v>204</v>
      </c>
      <c r="D213" s="36">
        <f>D217</f>
        <v>200000</v>
      </c>
      <c r="E213" s="36">
        <f>E217</f>
        <v>0</v>
      </c>
      <c r="F213" s="78">
        <f t="shared" si="14"/>
        <v>200000</v>
      </c>
    </row>
    <row r="214" spans="1:6" ht="12.75">
      <c r="A214" s="38"/>
      <c r="B214" s="48" t="s">
        <v>118</v>
      </c>
      <c r="C214" s="38" t="s">
        <v>206</v>
      </c>
      <c r="D214" s="49">
        <f>D217</f>
        <v>200000</v>
      </c>
      <c r="E214" s="49">
        <f>E217</f>
        <v>0</v>
      </c>
      <c r="F214" s="76">
        <f t="shared" si="14"/>
        <v>200000</v>
      </c>
    </row>
    <row r="215" spans="1:6" ht="12.75">
      <c r="A215" s="41"/>
      <c r="B215" s="42">
        <v>3</v>
      </c>
      <c r="C215" s="41" t="s">
        <v>3</v>
      </c>
      <c r="D215" s="43">
        <f>D217</f>
        <v>200000</v>
      </c>
      <c r="E215" s="43">
        <f>E217</f>
        <v>0</v>
      </c>
      <c r="F215" s="77">
        <f t="shared" si="14"/>
        <v>200000</v>
      </c>
    </row>
    <row r="216" spans="1:6" ht="12.75">
      <c r="A216" s="41"/>
      <c r="B216" s="42">
        <v>35</v>
      </c>
      <c r="C216" s="41" t="s">
        <v>204</v>
      </c>
      <c r="D216" s="43">
        <f>D217</f>
        <v>200000</v>
      </c>
      <c r="E216" s="43">
        <f>E217</f>
        <v>0</v>
      </c>
      <c r="F216" s="77">
        <f t="shared" si="14"/>
        <v>200000</v>
      </c>
    </row>
    <row r="217" spans="1:7" ht="24">
      <c r="A217" s="46"/>
      <c r="B217" s="57">
        <v>352</v>
      </c>
      <c r="C217" s="46" t="s">
        <v>207</v>
      </c>
      <c r="D217" s="47">
        <v>200000</v>
      </c>
      <c r="E217" s="54">
        <v>0</v>
      </c>
      <c r="F217" s="79">
        <f t="shared" si="14"/>
        <v>200000</v>
      </c>
      <c r="G217" s="67"/>
    </row>
    <row r="218" spans="2:6" ht="12.75">
      <c r="B218" s="28"/>
      <c r="C218" s="28"/>
      <c r="F218" s="26"/>
    </row>
    <row r="219" spans="2:6" ht="12.75">
      <c r="B219" s="28"/>
      <c r="C219" s="28"/>
      <c r="F219" s="26"/>
    </row>
    <row r="220" spans="2:6" ht="12.75">
      <c r="B220" s="28"/>
      <c r="C220" s="28"/>
      <c r="F220" s="26"/>
    </row>
    <row r="221" spans="1:6" ht="12.75">
      <c r="A221" s="2" t="s">
        <v>241</v>
      </c>
      <c r="B221" s="1"/>
      <c r="C221" s="1"/>
      <c r="D221" s="1"/>
      <c r="E221" s="1"/>
      <c r="F221" s="1"/>
    </row>
    <row r="222" spans="1:6" ht="12.75">
      <c r="A222" s="166"/>
      <c r="B222" s="166"/>
      <c r="C222" s="166"/>
      <c r="D222" s="166"/>
      <c r="E222" s="166"/>
      <c r="F222" s="166"/>
    </row>
    <row r="223" spans="1:6" ht="12.75">
      <c r="A223" s="120"/>
      <c r="B223" s="120"/>
      <c r="C223" s="120"/>
      <c r="D223" s="120"/>
      <c r="E223" s="120"/>
      <c r="F223" s="120"/>
    </row>
    <row r="224" spans="1:6" ht="12.75">
      <c r="A224" s="120"/>
      <c r="B224" s="120"/>
      <c r="C224" s="120"/>
      <c r="D224" s="120"/>
      <c r="E224" s="120"/>
      <c r="F224" s="120"/>
    </row>
    <row r="225" spans="1:6" ht="16.5" customHeight="1">
      <c r="A225" s="158" t="s">
        <v>42</v>
      </c>
      <c r="B225" s="158"/>
      <c r="C225" s="158"/>
      <c r="D225" s="158"/>
      <c r="E225" s="158"/>
      <c r="F225" s="158"/>
    </row>
    <row r="226" spans="1:6" ht="16.5" customHeight="1">
      <c r="A226" s="158" t="s">
        <v>43</v>
      </c>
      <c r="B226" s="158"/>
      <c r="C226" s="158"/>
      <c r="D226" s="158"/>
      <c r="E226" s="158"/>
      <c r="F226" s="158"/>
    </row>
    <row r="227" spans="1:6" ht="12.75">
      <c r="A227" s="67"/>
      <c r="B227" s="67"/>
      <c r="C227" s="14"/>
      <c r="D227" s="14"/>
      <c r="E227" s="14"/>
      <c r="F227" s="14"/>
    </row>
    <row r="228" spans="1:6" ht="12.75">
      <c r="A228" s="67"/>
      <c r="B228" s="67"/>
      <c r="C228" s="14"/>
      <c r="D228" s="14"/>
      <c r="E228" s="14"/>
      <c r="F228" s="14"/>
    </row>
    <row r="229" spans="1:6" ht="12.75">
      <c r="A229" s="67"/>
      <c r="B229" s="67"/>
      <c r="C229" s="14"/>
      <c r="D229" s="14"/>
      <c r="E229" s="14"/>
      <c r="F229" s="14"/>
    </row>
    <row r="230" spans="1:6" ht="14.25" customHeight="1">
      <c r="A230" s="165" t="s">
        <v>248</v>
      </c>
      <c r="B230" s="165"/>
      <c r="D230" s="162" t="s">
        <v>250</v>
      </c>
      <c r="E230" s="158"/>
      <c r="F230" s="158"/>
    </row>
    <row r="231" spans="1:6" ht="15" customHeight="1">
      <c r="A231" s="165" t="s">
        <v>240</v>
      </c>
      <c r="B231" s="165"/>
      <c r="D231" s="162" t="s">
        <v>249</v>
      </c>
      <c r="E231" s="158"/>
      <c r="F231" s="158"/>
    </row>
    <row r="232" spans="1:2" ht="12.75">
      <c r="A232" s="16" t="s">
        <v>258</v>
      </c>
      <c r="B232" s="16"/>
    </row>
    <row r="233" spans="1:2" ht="12.75">
      <c r="A233" s="16"/>
      <c r="B233" s="16"/>
    </row>
  </sheetData>
  <sheetProtection/>
  <mergeCells count="7">
    <mergeCell ref="A231:B231"/>
    <mergeCell ref="D230:F230"/>
    <mergeCell ref="D231:F231"/>
    <mergeCell ref="A222:F222"/>
    <mergeCell ref="A230:B230"/>
    <mergeCell ref="A225:F225"/>
    <mergeCell ref="A226:F226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Senka</cp:lastModifiedBy>
  <cp:lastPrinted>2017-06-28T09:55:33Z</cp:lastPrinted>
  <dcterms:created xsi:type="dcterms:W3CDTF">2010-12-16T07:55:39Z</dcterms:created>
  <dcterms:modified xsi:type="dcterms:W3CDTF">2017-07-03T10:52:27Z</dcterms:modified>
  <cp:category/>
  <cp:version/>
  <cp:contentType/>
  <cp:contentStatus/>
</cp:coreProperties>
</file>