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4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<sst xmlns="http://schemas.openxmlformats.org/spreadsheetml/2006/main" count="374" uniqueCount="234">
  <si>
    <t>OPĆI DIO</t>
  </si>
  <si>
    <t>Prihodi poslovanja</t>
  </si>
  <si>
    <t>Prihodi od prodaje nefinancijske imovine</t>
  </si>
  <si>
    <t>Rashodi poslovanja</t>
  </si>
  <si>
    <t>Rashodi za nabavu nefinancijske imovine</t>
  </si>
  <si>
    <t>VRSTA PRIHODA / RASHODA</t>
  </si>
  <si>
    <t>Prihodi od poreza</t>
  </si>
  <si>
    <t>Porez i prirez na dohodak</t>
  </si>
  <si>
    <t>Porezi na imovinu</t>
  </si>
  <si>
    <t>Porezi na robu i usluge</t>
  </si>
  <si>
    <t>Potpore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</si>
  <si>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</si>
  <si>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</si>
  <si>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</si>
  <si>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</si>
  <si>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</si>
  <si>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</si>
  <si>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</si>
  <si>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</si>
  <si>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</si>
  <si>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</si>
  <si>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</si>
  <si>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</si>
  <si>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</si>
  <si>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</si>
  <si>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</si>
  <si>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</si>
  <si>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</si>
  <si>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</si>
  <si>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</si>
  <si>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neproizvedene imovine</t>
  </si>
  <si>
    <t>Nematerijalna imovina</t>
  </si>
  <si>
    <t>Rashodi za nabavu proizvedene dugotrajne imovine</t>
  </si>
  <si>
    <t>Građevinski objekti</t>
  </si>
  <si>
    <t>Članak 1.</t>
  </si>
  <si>
    <t>Članak 2.</t>
  </si>
  <si>
    <t>Članak 3.</t>
  </si>
  <si>
    <t>Tekuće pomoći</t>
  </si>
  <si>
    <t>Tekuće pomoći unutar opće države</t>
  </si>
  <si>
    <t>OPĆINA PROMINA</t>
  </si>
  <si>
    <t>OPĆINSKO VIJEĆE</t>
  </si>
  <si>
    <t>Prihod od prodaje građevinskih objekata</t>
  </si>
  <si>
    <t xml:space="preserve">A. </t>
  </si>
  <si>
    <t>UKUPNI PRIHODI I PRIMICI</t>
  </si>
  <si>
    <t>B.</t>
  </si>
  <si>
    <t>UKUPNI RASHODI I IZDACI</t>
  </si>
  <si>
    <t>A. UKUPNO PRIHODI I PRIMICI</t>
  </si>
  <si>
    <t>B. UKUPNO RASHODI I IZDACI</t>
  </si>
  <si>
    <t/>
  </si>
  <si>
    <t>Razdjel</t>
  </si>
  <si>
    <t>VRSTA RASHODA / IZDATAKA</t>
  </si>
  <si>
    <t>UKUPNO RASHODI / IZDACI</t>
  </si>
  <si>
    <t>Glava</t>
  </si>
  <si>
    <t>Usluge telefona, pošte i prijevoza</t>
  </si>
  <si>
    <t>Reprezentacija</t>
  </si>
  <si>
    <t>Članarine</t>
  </si>
  <si>
    <t>Plaće za redovan rad</t>
  </si>
  <si>
    <t>Doprinosi za zdravstveno osiguranje</t>
  </si>
  <si>
    <t>Doprinosi za zapošljavanje</t>
  </si>
  <si>
    <t>Naknade za prijevoz</t>
  </si>
  <si>
    <t>Službena putovanja</t>
  </si>
  <si>
    <t>Uredski materijal i ostali materijalni rashodi</t>
  </si>
  <si>
    <t>Energija</t>
  </si>
  <si>
    <t>Materijal i dijelovi za tekuće i investicijsko održavanje</t>
  </si>
  <si>
    <t>Usluge tekućeg i investicijskog održavanja</t>
  </si>
  <si>
    <t>Usluge promidžbe i informiranja</t>
  </si>
  <si>
    <t>Bankarske usluge i usluge platnog prometa</t>
  </si>
  <si>
    <t>Stručno usavršavanje zaposlenika</t>
  </si>
  <si>
    <t>Računalne usluge</t>
  </si>
  <si>
    <t>SOCIJALNA ZAŠTITA</t>
  </si>
  <si>
    <t>JEDINSTVENI UPRAVNI ODJEL</t>
  </si>
  <si>
    <t>PREDSTAVNIČKO TIJELO</t>
  </si>
  <si>
    <t>JAVNA UPRAVA I ADMINISTRACIJA</t>
  </si>
  <si>
    <t>Rashodi za rad predstavničkih tijela</t>
  </si>
  <si>
    <t>IZVRŠNO TIJELO I ADMINISTRACIJA</t>
  </si>
  <si>
    <t>Sitni iventar i auto gume</t>
  </si>
  <si>
    <t>Održavanje komunalne infrastrukture</t>
  </si>
  <si>
    <t>Javna rasvjeta</t>
  </si>
  <si>
    <t>Usluge tekućeg održavanja javne rasvjete</t>
  </si>
  <si>
    <t>A100012</t>
  </si>
  <si>
    <t>Gradnja i nabavka dugotrajne imovine</t>
  </si>
  <si>
    <t>Planska,projektna i troškovnička dokumentacija</t>
  </si>
  <si>
    <t>K100002</t>
  </si>
  <si>
    <t>Zajednički mat.rashodi uprave i administracije</t>
  </si>
  <si>
    <t>Rashodi za zaposlene u administraciji</t>
  </si>
  <si>
    <t>Program</t>
  </si>
  <si>
    <t>Protupožarna i civilna zaštita</t>
  </si>
  <si>
    <t>Rashodi za protupožarnu i civilnu zaštitu</t>
  </si>
  <si>
    <t>Tekuće pomoći za DVD</t>
  </si>
  <si>
    <t>Socijalna zaštita</t>
  </si>
  <si>
    <t>Socijalna zaštita stanovništva</t>
  </si>
  <si>
    <t>Naknade građanima i kućanstvima</t>
  </si>
  <si>
    <t>PREDŠKOLSKI ODGOJ</t>
  </si>
  <si>
    <t>Predškolski odgoj</t>
  </si>
  <si>
    <t>Tekuća pomoć za rad vrtića</t>
  </si>
  <si>
    <t>KULTURA</t>
  </si>
  <si>
    <t>Manifestacije i kulturna zbivanja</t>
  </si>
  <si>
    <t>A100011</t>
  </si>
  <si>
    <t>Plaće Javni radovi</t>
  </si>
  <si>
    <t>Doprinosi za zdravstveno osiguranje  Javni radovi</t>
  </si>
  <si>
    <t>Doprinosi za zapošljavanje  Javni radovi</t>
  </si>
  <si>
    <t>Tekuća pričuva</t>
  </si>
  <si>
    <t>Tekuće pomoći HZZ</t>
  </si>
  <si>
    <t>PROTUPOŽARNA I CIVILNA ZAŠTITA</t>
  </si>
  <si>
    <t>SPORT</t>
  </si>
  <si>
    <t>Manifestacije i sportska zbivanja</t>
  </si>
  <si>
    <t>Donacija KUU Promina</t>
  </si>
  <si>
    <t>Naknade za rad predstavničkih tijela i izvršnih tijela(povjerenstva i sl)</t>
  </si>
  <si>
    <t>Bankarske usluge</t>
  </si>
  <si>
    <t>Donacija DŠR "Sport za sve"</t>
  </si>
  <si>
    <t>Prihodi od prodaje proizvedene imovine</t>
  </si>
  <si>
    <t>Rashodi za dodatna ulaganja na nefinancijskoj imovini</t>
  </si>
  <si>
    <t>Donacija Radio Drniš</t>
  </si>
  <si>
    <t>Dodatna ulaganja na građevinskim objektima</t>
  </si>
  <si>
    <t>Sanacija cesta</t>
  </si>
  <si>
    <t>Pomoći iz proračuna</t>
  </si>
  <si>
    <t>Izvor</t>
  </si>
  <si>
    <t>OPĆI PRIHODI I PRIMICI</t>
  </si>
  <si>
    <t>POMOĆI IZ PRORAČUNA</t>
  </si>
  <si>
    <t>OPĆI PRIHODI I PRIMICI, POMOĆI IZ PRORAČUNA</t>
  </si>
  <si>
    <t>A01 100</t>
  </si>
  <si>
    <t>Aktivnost</t>
  </si>
  <si>
    <t>KOMUNALNE DJELATNOSTI</t>
  </si>
  <si>
    <t>NABAVKA I IZGRADNJA DUGOTRAJNE IMOVINE</t>
  </si>
  <si>
    <t>K100005</t>
  </si>
  <si>
    <t>K100004</t>
  </si>
  <si>
    <t>Održavanje nerazvrstanih cesta</t>
  </si>
  <si>
    <t>K100010</t>
  </si>
  <si>
    <t>Rasvjeta</t>
  </si>
  <si>
    <t>GRAĐANSKE UDRUGE</t>
  </si>
  <si>
    <t xml:space="preserve"> A100003</t>
  </si>
  <si>
    <t xml:space="preserve"> A100001</t>
  </si>
  <si>
    <t xml:space="preserve"> A100002</t>
  </si>
  <si>
    <t>A100007</t>
  </si>
  <si>
    <t xml:space="preserve"> K100001</t>
  </si>
  <si>
    <t xml:space="preserve"> A100008</t>
  </si>
  <si>
    <t xml:space="preserve"> A100011</t>
  </si>
  <si>
    <t xml:space="preserve"> A100005</t>
  </si>
  <si>
    <t xml:space="preserve"> A100006</t>
  </si>
  <si>
    <t>A100013</t>
  </si>
  <si>
    <t>Pomoći iz Županijskog proračuna</t>
  </si>
  <si>
    <t>Održavanje i čišćenje javnih površina</t>
  </si>
  <si>
    <t>Odvjetničke usluge</t>
  </si>
  <si>
    <t>Geodetsko-katastarske usluge</t>
  </si>
  <si>
    <t>Ugovori o djelu</t>
  </si>
  <si>
    <t>Tekuća pomoć za gorsku službu spašavanja</t>
  </si>
  <si>
    <t>PRIHODI ZA POSEBNE NAMJENE</t>
  </si>
  <si>
    <t>K100011</t>
  </si>
  <si>
    <t>Izgradnja cesta</t>
  </si>
  <si>
    <t>Tekuće pomoći FZOEU</t>
  </si>
  <si>
    <t>Donacije</t>
  </si>
  <si>
    <t>Donacije političkim strankama</t>
  </si>
  <si>
    <t>Komunalne usluge(opskrba vodom)</t>
  </si>
  <si>
    <t>Usluge tekućeg i investicijskog održavanja prijevoznih sredstava</t>
  </si>
  <si>
    <t>Grafičke i tiskarske usluge</t>
  </si>
  <si>
    <t>Premije osiguranja (prijevoz.sredstava, zaposlenika i sl.)</t>
  </si>
  <si>
    <t>Obvezni i preventivni zdravstveni pregledi zaposlenika</t>
  </si>
  <si>
    <t>Deratizacija i dezinsekcija</t>
  </si>
  <si>
    <t>A100014</t>
  </si>
  <si>
    <t>VJERSKE ZAJEDNICE</t>
  </si>
  <si>
    <t>Ostali rashodi</t>
  </si>
  <si>
    <t>Kapitalne donacije vjerskim zajednicama</t>
  </si>
  <si>
    <t>Donacija KK "DOŠK" Drniš</t>
  </si>
  <si>
    <t>Donacija "Udruga HVIDR-a Drniš"</t>
  </si>
  <si>
    <t xml:space="preserve">Izgradnja ulične i park rasvjete </t>
  </si>
  <si>
    <t>Opremanje dječjeg vrtića "Bubamara"</t>
  </si>
  <si>
    <t>Kapitalne donacije</t>
  </si>
  <si>
    <t>Planska,projektna i troškovnička dokumentacija po strategiji razvoja</t>
  </si>
  <si>
    <t>Povrat poreza i prireza na dohodak po godišnjoj prijavi</t>
  </si>
  <si>
    <t>Sanacija lokalnih nerazvrstanih cesta</t>
  </si>
  <si>
    <t>Danijel Džapo</t>
  </si>
  <si>
    <t>Prihodi od prodaje proizvoda i robe te pruženih usluga i prihodi od donacija</t>
  </si>
  <si>
    <t>Ostali ostvareni prihodi</t>
  </si>
  <si>
    <t>Tekuće donacije od ostalih subjekata</t>
  </si>
  <si>
    <t>Opremanje igrališta</t>
  </si>
  <si>
    <t>Opremanje polivalentnog igrališta Žagra</t>
  </si>
  <si>
    <t>Sanacija ilegalnih odlagališta otpada i boksitnih jama</t>
  </si>
  <si>
    <t>Tematska cesta "Kroz prominsko vinogorje do rijeke Krke"- 2. faza</t>
  </si>
  <si>
    <t>Tematska cesta "Kroz prominsko vinogorje do rijeke Krke"- 2. faza (sufinanciranje NP Krka)</t>
  </si>
  <si>
    <t>Pomoći MRRFEU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</si>
  <si>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</si>
  <si>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</si>
  <si>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</si>
  <si>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</si>
  <si>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Energija za javnu rasvjetu - mrežarina</t>
  </si>
  <si>
    <t>Energija za javnu rasvjetu - potrošnja</t>
  </si>
  <si>
    <t>Pomoći Ministarstvo graditeljstva i prostornog uređenja</t>
  </si>
  <si>
    <t>Rashodi protokola ( Dan Općine, Tradicionalne prominske igre, Biciklijada i Prominski bronzin, Velika Gospa, Božićna priredba)</t>
  </si>
  <si>
    <t>po organizacijskoj, programskoj, ekonomskoj klasifikaciji Posebnom dijelu Proračuna za 2016. godinu.</t>
  </si>
  <si>
    <t>PREDSJEDNIK</t>
  </si>
  <si>
    <t>Izdaci za civilnu zaštitu</t>
  </si>
  <si>
    <t>Donacija "Udruga 142 brigade HV"</t>
  </si>
  <si>
    <t>Donacija "Udruga Debit"</t>
  </si>
  <si>
    <t>Donacija Crveni križ</t>
  </si>
  <si>
    <t>Ostale socijalne pomoći</t>
  </si>
  <si>
    <t>Postrojenja i oprema</t>
  </si>
  <si>
    <t>PRIHODI ZA POSEBNE NAMJENE, OPĆI PRIHODI I PRIMICI</t>
  </si>
  <si>
    <t>PRIHODI ZA POSEBNE NAMJENE, POMOĆI IZ PRORAČUNA</t>
  </si>
  <si>
    <t>Sanacija zgrada</t>
  </si>
  <si>
    <t>POSEBNI DIO</t>
  </si>
  <si>
    <t>Priključak vode</t>
  </si>
  <si>
    <t>Kapitalne donacije od ostalih subjekata</t>
  </si>
  <si>
    <t>K100014</t>
  </si>
  <si>
    <t>Sanacija i uređenje groblja</t>
  </si>
  <si>
    <t>Ostale nespomenute pristojbe i naknade</t>
  </si>
  <si>
    <t>C.</t>
  </si>
  <si>
    <t>D.</t>
  </si>
  <si>
    <t>RAZLIKA PRIHODA I RASHODA (A-B)</t>
  </si>
  <si>
    <t>MANJAK PRIHODA PRETHODNOG RAZDOBLJA</t>
  </si>
  <si>
    <t>POMOĆI IZ PRORAČUNA, PRIHODI ZA POSEBNE NAMJENE</t>
  </si>
  <si>
    <t>OPĆI PRIHODI I PRIMICI, POMOĆI IZ PRORAČUNA, PRIHODI ZA POSEBNE NAMJENE</t>
  </si>
  <si>
    <t>Prihodi po posebnim propisima</t>
  </si>
  <si>
    <t>Subvencije poljoprivrednicima</t>
  </si>
  <si>
    <t>Javna uprava i administracija</t>
  </si>
  <si>
    <t>Prihodi za posebne namjene</t>
  </si>
  <si>
    <t>Subvencije trgovačkim društvima, poljoprivrednicima i obrtnicima izvan javnog sektora</t>
  </si>
  <si>
    <t>Subvencije</t>
  </si>
  <si>
    <t>Na temelju članka 39. Zakona o proračunu ("Narodne novine", br. 87/08, 136/12 i 15/15) i članka 30. st. 1. toč. 8. Statuta Općine Promina ("Službeni</t>
  </si>
  <si>
    <t>GODIŠNJI IZVJEŠTAJ O IZVRŠENJU PRORAČUNA OPĆINE PROMINA ZA 2016. GODINU</t>
  </si>
  <si>
    <t>Godišnji izvještaj o izvršenju Proračuna Općine Promina za 2016. godinu sadrži:</t>
  </si>
  <si>
    <t>PLANIRANO</t>
  </si>
  <si>
    <t>OSTVARENO</t>
  </si>
  <si>
    <t>INDEX</t>
  </si>
  <si>
    <t>Izvršenje prihoda i rashoda te primitaka i izdataka po ekonomskoj klasifikaciji utvrđuje se u Računu prihoda i rashoda i Računu financiranja za 2016.</t>
  </si>
  <si>
    <t>godinu, kako slijedi:</t>
  </si>
  <si>
    <t>KONTO</t>
  </si>
  <si>
    <t>stranicama Općine Promina (www.promina.hr).</t>
  </si>
  <si>
    <t>Ovaj godišnji izvještaj o izvršenju Proračuna Općine Promina za razdoblje 01.01.-31.12.2016. godine objavit će se na internetskim</t>
  </si>
  <si>
    <t>vjesnik Šibensko-kninske županije, br. 10/09, 09/10, 05/11, 03/13 i 08/13), Općinsko vijeće Općine Promina, na svojoj 21. sjednici, održanoj dana</t>
  </si>
  <si>
    <t>Ostvareni rashodi poslovanja i rashodi za nabavku nefinancijske imovine u Proračunu za 2016. godinu u ukupnoj svoti od 4.970.007,08 kn raspoređuju se</t>
  </si>
  <si>
    <t>URBROJ: 2182/09-17-01</t>
  </si>
  <si>
    <t>KLASA: 400-06/17-01/1</t>
  </si>
  <si>
    <t>08. ožujka 2017. godine donosi</t>
  </si>
  <si>
    <t>Oklaj, 08. ožujka 2017. godine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</si>
</sst>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#,##0.000"/>
    <numFmt numFmtId="174" formatCode="#,##0.0"/>
    <numFmt numFmtId="175" formatCode="_-* #,##0.00\ [$kn-41A]_-;\-* #,##0.00\ [$kn-41A]_-;_-* &quot;-&quot;??\ [$kn-41A]_-;_-@_-"/>
    <numFmt numFmtId="176" formatCode="_-* #,##0.0\ [$kn-41A]_-;\-* #,##0.0\ [$kn-41A]_-;_-* &quot;-&quot;??\ [$kn-41A]_-;_-@_-"/>
    <numFmt numFmtId="177" formatCode="_-* #,##0\ [$kn-41A]_-;\-* #,##0\ [$kn-41A]_-;_-* &quot;-&quot;??\ [$kn-41A]_-;_-@_-"/>
    <numFmt numFmtId="178" formatCode="_-[$$-409]* #,##0.00_ ;_-[$$-409]* \-#,##0.00\ ;_-[$$-409]* &quot;-&quot;??_ ;_-@_ "/>
    <numFmt numFmtId="179" formatCode="[$-41A]d\.\ mmmm\ yyyy\."/>
    <numFmt numFmtId="180" formatCode="00000"/>
    <numFmt numFmtId="181" formatCode="#,##0.00\ &quot;kn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4" fontId="4" fillId="33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4" fillId="34" borderId="0" xfId="0" applyFont="1" applyFill="1" applyAlignment="1" quotePrefix="1">
      <alignment vertical="center"/>
    </xf>
    <xf numFmtId="0" fontId="4" fillId="34" borderId="0" xfId="0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4" borderId="0" xfId="0" applyFont="1" applyFill="1" applyAlignment="1" quotePrefix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vertical="center"/>
    </xf>
    <xf numFmtId="4" fontId="5" fillId="35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36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 quotePrefix="1">
      <alignment vertical="center" wrapText="1"/>
    </xf>
    <xf numFmtId="4" fontId="9" fillId="35" borderId="0" xfId="0" applyNumberFormat="1" applyFont="1" applyFill="1" applyAlignment="1">
      <alignment vertical="center"/>
    </xf>
    <xf numFmtId="0" fontId="8" fillId="37" borderId="0" xfId="0" applyFont="1" applyFill="1" applyAlignment="1">
      <alignment vertical="center" wrapText="1"/>
    </xf>
    <xf numFmtId="0" fontId="8" fillId="37" borderId="0" xfId="0" applyFont="1" applyFill="1" applyAlignment="1" quotePrefix="1">
      <alignment horizontal="right" vertical="center" wrapText="1"/>
    </xf>
    <xf numFmtId="4" fontId="8" fillId="37" borderId="0" xfId="0" applyNumberFormat="1" applyFont="1" applyFill="1" applyAlignment="1">
      <alignment vertical="center"/>
    </xf>
    <xf numFmtId="0" fontId="8" fillId="37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4" fontId="8" fillId="33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38" borderId="0" xfId="0" applyFont="1" applyFill="1" applyAlignment="1">
      <alignment vertical="center" wrapText="1"/>
    </xf>
    <xf numFmtId="0" fontId="9" fillId="38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38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 quotePrefix="1">
      <alignment horizontal="right" vertical="center" wrapText="1"/>
    </xf>
    <xf numFmtId="3" fontId="8" fillId="37" borderId="0" xfId="0" applyNumberFormat="1" applyFont="1" applyFill="1" applyAlignment="1">
      <alignment vertical="center"/>
    </xf>
    <xf numFmtId="4" fontId="8" fillId="37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4" fontId="10" fillId="0" borderId="0" xfId="0" applyNumberFormat="1" applyFont="1" applyAlignment="1">
      <alignment wrapText="1"/>
    </xf>
    <xf numFmtId="0" fontId="8" fillId="18" borderId="0" xfId="0" applyFont="1" applyFill="1" applyAlignment="1">
      <alignment vertical="center" wrapText="1"/>
    </xf>
    <xf numFmtId="0" fontId="8" fillId="18" borderId="0" xfId="0" applyFont="1" applyFill="1" applyAlignment="1">
      <alignment horizontal="right" vertical="center" wrapText="1"/>
    </xf>
    <xf numFmtId="4" fontId="8" fillId="18" borderId="0" xfId="0" applyNumberFormat="1" applyFont="1" applyFill="1" applyAlignment="1">
      <alignment vertical="center" wrapText="1"/>
    </xf>
    <xf numFmtId="4" fontId="8" fillId="18" borderId="0" xfId="0" applyNumberFormat="1" applyFont="1" applyFill="1" applyAlignment="1">
      <alignment vertical="center"/>
    </xf>
    <xf numFmtId="0" fontId="9" fillId="18" borderId="0" xfId="0" applyFont="1" applyFill="1" applyAlignment="1">
      <alignment vertical="center" wrapText="1"/>
    </xf>
    <xf numFmtId="0" fontId="8" fillId="18" borderId="0" xfId="0" applyFont="1" applyFill="1" applyAlignment="1" quotePrefix="1">
      <alignment horizontal="right" vertical="center" wrapText="1"/>
    </xf>
    <xf numFmtId="4" fontId="54" fillId="39" borderId="0" xfId="0" applyNumberFormat="1" applyFont="1" applyFill="1" applyAlignment="1">
      <alignment vertical="center"/>
    </xf>
    <xf numFmtId="4" fontId="54" fillId="0" borderId="0" xfId="0" applyNumberFormat="1" applyFont="1" applyFill="1" applyAlignment="1">
      <alignment vertical="center"/>
    </xf>
    <xf numFmtId="4" fontId="54" fillId="18" borderId="0" xfId="0" applyNumberFormat="1" applyFont="1" applyFill="1" applyAlignment="1">
      <alignment vertical="center"/>
    </xf>
    <xf numFmtId="4" fontId="55" fillId="0" borderId="0" xfId="0" applyNumberFormat="1" applyFont="1" applyFill="1" applyAlignment="1">
      <alignment vertical="center"/>
    </xf>
    <xf numFmtId="4" fontId="9" fillId="40" borderId="0" xfId="0" applyNumberFormat="1" applyFont="1" applyFill="1" applyAlignment="1">
      <alignment vertical="center"/>
    </xf>
    <xf numFmtId="4" fontId="9" fillId="41" borderId="0" xfId="0" applyNumberFormat="1" applyFont="1" applyFill="1" applyAlignment="1">
      <alignment vertical="center"/>
    </xf>
    <xf numFmtId="0" fontId="9" fillId="40" borderId="0" xfId="0" applyFont="1" applyFill="1" applyAlignment="1">
      <alignment vertical="center" wrapText="1"/>
    </xf>
    <xf numFmtId="0" fontId="9" fillId="40" borderId="0" xfId="0" applyFont="1" applyFill="1" applyAlignment="1" quotePrefix="1">
      <alignment horizontal="right" vertical="center" wrapText="1"/>
    </xf>
    <xf numFmtId="4" fontId="9" fillId="40" borderId="0" xfId="0" applyNumberFormat="1" applyFont="1" applyFill="1" applyAlignment="1">
      <alignment vertical="center"/>
    </xf>
    <xf numFmtId="0" fontId="9" fillId="40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56" fillId="38" borderId="0" xfId="0" applyNumberFormat="1" applyFont="1" applyFill="1" applyAlignment="1">
      <alignment vertical="center" wrapText="1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 quotePrefix="1">
      <alignment horizontal="right" vertical="center" wrapText="1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>
      <alignment horizontal="right" vertical="center" wrapText="1"/>
    </xf>
    <xf numFmtId="4" fontId="9" fillId="41" borderId="0" xfId="0" applyNumberFormat="1" applyFont="1" applyFill="1" applyAlignment="1">
      <alignment vertical="center" wrapText="1"/>
    </xf>
    <xf numFmtId="4" fontId="5" fillId="20" borderId="0" xfId="0" applyNumberFormat="1" applyFont="1" applyFill="1" applyAlignment="1">
      <alignment vertical="center"/>
    </xf>
    <xf numFmtId="0" fontId="5" fillId="20" borderId="0" xfId="0" applyFont="1" applyFill="1" applyAlignment="1">
      <alignment horizontal="left" vertical="center"/>
    </xf>
    <xf numFmtId="0" fontId="5" fillId="20" borderId="0" xfId="0" applyFont="1" applyFill="1" applyAlignment="1">
      <alignment vertical="center"/>
    </xf>
    <xf numFmtId="4" fontId="4" fillId="39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7" fillId="2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5" fillId="20" borderId="0" xfId="0" applyNumberFormat="1" applyFont="1" applyFill="1" applyAlignment="1">
      <alignment horizontal="right" vertical="center"/>
    </xf>
    <xf numFmtId="4" fontId="4" fillId="33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5" fillId="35" borderId="0" xfId="0" applyNumberFormat="1" applyFont="1" applyFill="1" applyAlignment="1">
      <alignment horizontal="right" vertical="center"/>
    </xf>
    <xf numFmtId="0" fontId="4" fillId="39" borderId="0" xfId="0" applyFont="1" applyFill="1" applyAlignment="1">
      <alignment horizontal="left" vertical="center" wrapText="1"/>
    </xf>
    <xf numFmtId="0" fontId="4" fillId="39" borderId="0" xfId="0" applyFont="1" applyFill="1" applyAlignment="1">
      <alignment vertical="center"/>
    </xf>
    <xf numFmtId="4" fontId="4" fillId="39" borderId="0" xfId="0" applyNumberFormat="1" applyFont="1" applyFill="1" applyAlignment="1">
      <alignment vertical="center" wrapText="1"/>
    </xf>
    <xf numFmtId="4" fontId="4" fillId="39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39" borderId="0" xfId="0" applyFont="1" applyFill="1" applyAlignment="1">
      <alignment vertical="center" wrapText="1"/>
    </xf>
    <xf numFmtId="4" fontId="4" fillId="39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" fontId="58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Font="1" applyAlignment="1" quotePrefix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 quotePrefix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56" fillId="4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Fill="1" applyAlignment="1">
      <alignment horizontal="right" vertical="center" wrapText="1"/>
    </xf>
    <xf numFmtId="4" fontId="5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3">
      <selection activeCell="A4" sqref="A4"/>
    </sheetView>
  </sheetViews>
  <sheetFormatPr defaultColWidth="9.140625" defaultRowHeight="12.75"/>
  <cols>
    <col min="1" max="1" width="9.140625" style="7" customWidth="1"/>
    <col min="2" max="2" width="39.140625" style="7" customWidth="1"/>
    <col min="3" max="3" width="20.7109375" style="7" customWidth="1"/>
    <col min="4" max="4" width="27.140625" style="15" customWidth="1"/>
    <col min="5" max="5" width="30.8515625" style="7" customWidth="1"/>
    <col min="6" max="6" width="38.57421875" style="68" customWidth="1"/>
    <col min="7" max="7" width="11.7109375" style="7" bestFit="1" customWidth="1"/>
    <col min="8" max="8" width="10.421875" style="7" customWidth="1"/>
    <col min="9" max="16384" width="9.140625" style="7" customWidth="1"/>
  </cols>
  <sheetData>
    <row r="1" spans="1:5" ht="12.75">
      <c r="A1" s="19" t="s">
        <v>217</v>
      </c>
      <c r="B1" s="19"/>
      <c r="C1" s="19"/>
      <c r="D1" s="68"/>
      <c r="E1" s="19"/>
    </row>
    <row r="2" spans="1:5" ht="12.75">
      <c r="A2" s="19" t="s">
        <v>228</v>
      </c>
      <c r="B2" s="19"/>
      <c r="C2" s="19"/>
      <c r="D2" s="68"/>
      <c r="E2" s="19"/>
    </row>
    <row r="3" spans="1:5" ht="12.75">
      <c r="A3" s="138" t="s">
        <v>232</v>
      </c>
      <c r="B3" s="138"/>
      <c r="C3" s="138"/>
      <c r="D3" s="138"/>
      <c r="E3" s="138"/>
    </row>
    <row r="4" spans="1:5" ht="12.75">
      <c r="A4" s="19"/>
      <c r="B4" s="19"/>
      <c r="C4" s="19"/>
      <c r="D4" s="19"/>
      <c r="E4" s="19"/>
    </row>
    <row r="5" spans="1:6" s="18" customFormat="1" ht="26.25">
      <c r="A5" s="139" t="s">
        <v>218</v>
      </c>
      <c r="B5" s="139"/>
      <c r="C5" s="139"/>
      <c r="D5" s="139"/>
      <c r="E5" s="139"/>
      <c r="F5" s="115"/>
    </row>
    <row r="6" spans="1:5" ht="9.75" customHeight="1">
      <c r="A6" s="145"/>
      <c r="B6" s="146"/>
      <c r="C6" s="146"/>
      <c r="D6" s="146"/>
      <c r="E6" s="146"/>
    </row>
    <row r="7" spans="1:5" ht="15.75" customHeight="1">
      <c r="A7" s="140" t="s">
        <v>0</v>
      </c>
      <c r="B7" s="140"/>
      <c r="C7" s="140"/>
      <c r="D7" s="140"/>
      <c r="E7" s="140"/>
    </row>
    <row r="8" spans="1:5" ht="16.5" customHeight="1">
      <c r="A8" s="143" t="s">
        <v>34</v>
      </c>
      <c r="B8" s="143"/>
      <c r="C8" s="143"/>
      <c r="D8" s="143"/>
      <c r="E8" s="143"/>
    </row>
    <row r="9" spans="1:5" ht="12.75">
      <c r="A9" s="144"/>
      <c r="B9" s="144"/>
      <c r="C9" s="144"/>
      <c r="D9" s="144"/>
      <c r="E9" s="144"/>
    </row>
    <row r="10" spans="1:5" ht="12.75">
      <c r="A10" s="141" t="s">
        <v>219</v>
      </c>
      <c r="B10" s="142"/>
      <c r="C10" s="142"/>
      <c r="D10" s="142"/>
      <c r="E10" s="142"/>
    </row>
    <row r="11" spans="1:5" ht="12.75">
      <c r="A11" s="20"/>
      <c r="B11" s="20"/>
      <c r="C11" s="3"/>
      <c r="D11" s="12"/>
      <c r="E11" s="3"/>
    </row>
    <row r="12" spans="1:5" ht="12.75">
      <c r="A12" s="20"/>
      <c r="B12" s="20"/>
      <c r="C12" s="13" t="s">
        <v>220</v>
      </c>
      <c r="D12" s="13" t="s">
        <v>221</v>
      </c>
      <c r="E12" s="4" t="s">
        <v>222</v>
      </c>
    </row>
    <row r="13" spans="1:5" ht="12.75">
      <c r="A13" s="21" t="s">
        <v>42</v>
      </c>
      <c r="B13" s="22" t="s">
        <v>43</v>
      </c>
      <c r="C13" s="5">
        <f>C38</f>
        <v>5703415</v>
      </c>
      <c r="D13" s="118">
        <f>D38</f>
        <v>5470826.28</v>
      </c>
      <c r="E13" s="5">
        <f aca="true" t="shared" si="0" ref="E13:E19">D13/C13*100</f>
        <v>95.92193939946506</v>
      </c>
    </row>
    <row r="14" spans="1:5" ht="12.75">
      <c r="A14" s="23"/>
      <c r="B14" s="24" t="s">
        <v>1</v>
      </c>
      <c r="C14" s="6">
        <f>C39</f>
        <v>5673415</v>
      </c>
      <c r="D14" s="14">
        <f>D39</f>
        <v>5461658.28</v>
      </c>
      <c r="E14" s="119">
        <f t="shared" si="0"/>
        <v>96.26756160090528</v>
      </c>
    </row>
    <row r="15" spans="1:5" ht="12.75">
      <c r="A15" s="23"/>
      <c r="B15" s="24" t="s">
        <v>2</v>
      </c>
      <c r="C15" s="6">
        <f>C63</f>
        <v>30000</v>
      </c>
      <c r="D15" s="14">
        <f>D63</f>
        <v>9168</v>
      </c>
      <c r="E15" s="119">
        <f t="shared" si="0"/>
        <v>30.56</v>
      </c>
    </row>
    <row r="16" spans="1:5" ht="12.75">
      <c r="A16" s="21" t="s">
        <v>44</v>
      </c>
      <c r="B16" s="22" t="s">
        <v>45</v>
      </c>
      <c r="C16" s="5">
        <f>C70</f>
        <v>5392303.3</v>
      </c>
      <c r="D16" s="118">
        <f>D70</f>
        <v>4970007.08</v>
      </c>
      <c r="E16" s="5">
        <f t="shared" si="0"/>
        <v>92.16853732986422</v>
      </c>
    </row>
    <row r="17" spans="1:5" ht="12.75">
      <c r="A17" s="23"/>
      <c r="B17" s="24" t="s">
        <v>3</v>
      </c>
      <c r="C17" s="6">
        <f>C71</f>
        <v>2850600</v>
      </c>
      <c r="D17" s="14">
        <f>D71</f>
        <v>2652714.51</v>
      </c>
      <c r="E17" s="119">
        <f t="shared" si="0"/>
        <v>93.05811092401599</v>
      </c>
    </row>
    <row r="18" spans="1:5" ht="12.75">
      <c r="A18" s="23"/>
      <c r="B18" s="24" t="s">
        <v>4</v>
      </c>
      <c r="C18" s="6">
        <f>C92</f>
        <v>2541703.3</v>
      </c>
      <c r="D18" s="14">
        <f>D92</f>
        <v>2317292.57</v>
      </c>
      <c r="E18" s="119">
        <f t="shared" si="0"/>
        <v>91.17085263256337</v>
      </c>
    </row>
    <row r="19" spans="1:5" ht="12.75">
      <c r="A19" s="110" t="s">
        <v>205</v>
      </c>
      <c r="B19" s="120" t="s">
        <v>207</v>
      </c>
      <c r="C19" s="101">
        <f>C13-C16</f>
        <v>311111.7000000002</v>
      </c>
      <c r="D19" s="121">
        <f>D13-D16</f>
        <v>500819.2000000002</v>
      </c>
      <c r="E19" s="101">
        <f t="shared" si="0"/>
        <v>160.97729529297672</v>
      </c>
    </row>
    <row r="20" spans="1:5" ht="12.75">
      <c r="A20" s="21" t="s">
        <v>206</v>
      </c>
      <c r="B20" s="22" t="s">
        <v>208</v>
      </c>
      <c r="C20" s="101">
        <v>311111.7</v>
      </c>
      <c r="D20" s="121"/>
      <c r="E20" s="101"/>
    </row>
    <row r="21" spans="1:6" ht="12.75">
      <c r="A21" s="23"/>
      <c r="B21" s="24"/>
      <c r="C21" s="6"/>
      <c r="D21" s="14"/>
      <c r="E21" s="123"/>
      <c r="F21" s="116"/>
    </row>
    <row r="22" spans="1:6" ht="12.75">
      <c r="A22" s="23"/>
      <c r="B22" s="24"/>
      <c r="C22" s="6"/>
      <c r="D22" s="14"/>
      <c r="E22" s="123"/>
      <c r="F22" s="116"/>
    </row>
    <row r="23" spans="1:6" ht="12.75">
      <c r="A23" s="23"/>
      <c r="B23" s="24"/>
      <c r="C23" s="6"/>
      <c r="D23" s="14"/>
      <c r="E23" s="123"/>
      <c r="F23" s="116"/>
    </row>
    <row r="24" spans="1:6" ht="12.75">
      <c r="A24" s="23"/>
      <c r="B24" s="24"/>
      <c r="C24" s="6"/>
      <c r="D24" s="14"/>
      <c r="E24" s="123"/>
      <c r="F24" s="116"/>
    </row>
    <row r="25" spans="1:6" ht="12.75">
      <c r="A25" s="23"/>
      <c r="B25" s="24"/>
      <c r="C25" s="6"/>
      <c r="D25" s="14"/>
      <c r="E25" s="123"/>
      <c r="F25" s="116"/>
    </row>
    <row r="26" spans="1:5" ht="12.75">
      <c r="A26" s="23"/>
      <c r="B26" s="24"/>
      <c r="C26" s="6"/>
      <c r="D26" s="14"/>
      <c r="E26" s="6"/>
    </row>
    <row r="27" spans="1:5" ht="12.75">
      <c r="A27" s="23"/>
      <c r="B27" s="24"/>
      <c r="C27" s="6"/>
      <c r="D27" s="14"/>
      <c r="E27" s="6"/>
    </row>
    <row r="28" spans="1:5" ht="12.75">
      <c r="A28" s="23"/>
      <c r="B28" s="24"/>
      <c r="C28" s="6"/>
      <c r="D28" s="14"/>
      <c r="E28" s="6"/>
    </row>
    <row r="29" spans="1:5" ht="12.75">
      <c r="A29" s="148"/>
      <c r="B29" s="149"/>
      <c r="C29" s="149"/>
      <c r="D29" s="149"/>
      <c r="E29" s="149"/>
    </row>
    <row r="30" spans="1:5" ht="16.5" customHeight="1">
      <c r="A30" s="143" t="s">
        <v>35</v>
      </c>
      <c r="B30" s="143"/>
      <c r="C30" s="143"/>
      <c r="D30" s="143"/>
      <c r="E30" s="143"/>
    </row>
    <row r="31" spans="1:5" ht="12.75">
      <c r="A31" s="144"/>
      <c r="B31" s="144"/>
      <c r="C31" s="144"/>
      <c r="D31" s="144"/>
      <c r="E31" s="144"/>
    </row>
    <row r="32" spans="1:5" ht="12.75">
      <c r="A32" s="141" t="s">
        <v>223</v>
      </c>
      <c r="B32" s="142"/>
      <c r="C32" s="142"/>
      <c r="D32" s="142"/>
      <c r="E32" s="142"/>
    </row>
    <row r="33" spans="1:5" ht="12.75">
      <c r="A33" s="141" t="s">
        <v>224</v>
      </c>
      <c r="B33" s="142"/>
      <c r="C33" s="142"/>
      <c r="D33" s="142"/>
      <c r="E33" s="142"/>
    </row>
    <row r="36" spans="1:5" ht="12.75">
      <c r="A36" s="25"/>
      <c r="B36" s="25"/>
      <c r="C36" s="8"/>
      <c r="D36" s="16"/>
      <c r="E36" s="8"/>
    </row>
    <row r="37" spans="1:5" ht="12.75">
      <c r="A37" s="25" t="s">
        <v>225</v>
      </c>
      <c r="B37" s="25" t="s">
        <v>5</v>
      </c>
      <c r="C37" s="9" t="s">
        <v>220</v>
      </c>
      <c r="D37" s="17" t="s">
        <v>221</v>
      </c>
      <c r="E37" s="9" t="s">
        <v>222</v>
      </c>
    </row>
    <row r="38" spans="1:5" ht="12.75">
      <c r="A38" s="10" t="s">
        <v>46</v>
      </c>
      <c r="B38" s="10"/>
      <c r="C38" s="26">
        <f>SUM(C39,C63)</f>
        <v>5703415</v>
      </c>
      <c r="D38" s="109">
        <f>D39+D63</f>
        <v>5470826.28</v>
      </c>
      <c r="E38" s="26">
        <f aca="true" t="shared" si="1" ref="E38:E65">D38/C38*100</f>
        <v>95.92193939946506</v>
      </c>
    </row>
    <row r="39" spans="1:6" s="24" customFormat="1" ht="11.25">
      <c r="A39" s="99">
        <v>6</v>
      </c>
      <c r="B39" s="100" t="s">
        <v>1</v>
      </c>
      <c r="C39" s="98">
        <f>SUM(C40,C45,C52,C55,C59)</f>
        <v>5673415</v>
      </c>
      <c r="D39" s="105">
        <f>D40+D45+D52+D55+D59</f>
        <v>5461658.28</v>
      </c>
      <c r="E39" s="98">
        <f t="shared" si="1"/>
        <v>96.26756160090528</v>
      </c>
      <c r="F39" s="114"/>
    </row>
    <row r="40" spans="1:6" s="27" customFormat="1" ht="11.25">
      <c r="A40" s="21">
        <v>61</v>
      </c>
      <c r="B40" s="22" t="s">
        <v>6</v>
      </c>
      <c r="C40" s="5">
        <f>SUM(C41:C44)</f>
        <v>785000</v>
      </c>
      <c r="D40" s="106">
        <f>D41+D42+D43+D44</f>
        <v>833280.1500000001</v>
      </c>
      <c r="E40" s="101">
        <f t="shared" si="1"/>
        <v>106.15033757961785</v>
      </c>
      <c r="F40" s="114"/>
    </row>
    <row r="41" spans="1:6" s="27" customFormat="1" ht="12.75">
      <c r="A41" s="28">
        <v>611</v>
      </c>
      <c r="B41" s="27" t="s">
        <v>7</v>
      </c>
      <c r="C41" s="11">
        <v>1040000</v>
      </c>
      <c r="D41" s="107">
        <v>1097175.12</v>
      </c>
      <c r="E41" s="104">
        <f t="shared" si="1"/>
        <v>105.4976076923077</v>
      </c>
      <c r="F41" s="133"/>
    </row>
    <row r="42" spans="1:6" s="27" customFormat="1" ht="12.75">
      <c r="A42" s="28">
        <v>611</v>
      </c>
      <c r="B42" s="27" t="s">
        <v>168</v>
      </c>
      <c r="C42" s="11">
        <v>-330000</v>
      </c>
      <c r="D42" s="107">
        <v>-330000</v>
      </c>
      <c r="E42" s="104">
        <f t="shared" si="1"/>
        <v>100</v>
      </c>
      <c r="F42" s="133"/>
    </row>
    <row r="43" spans="1:6" s="24" customFormat="1" ht="12.75">
      <c r="A43" s="28">
        <v>613</v>
      </c>
      <c r="B43" s="27" t="s">
        <v>8</v>
      </c>
      <c r="C43" s="11">
        <v>50000</v>
      </c>
      <c r="D43" s="107">
        <v>41504.11</v>
      </c>
      <c r="E43" s="104">
        <f t="shared" si="1"/>
        <v>83.00822</v>
      </c>
      <c r="F43" s="133"/>
    </row>
    <row r="44" spans="1:6" s="27" customFormat="1" ht="12.75">
      <c r="A44" s="28">
        <v>614</v>
      </c>
      <c r="B44" s="27" t="s">
        <v>9</v>
      </c>
      <c r="C44" s="11">
        <v>25000</v>
      </c>
      <c r="D44" s="107">
        <v>24600.92</v>
      </c>
      <c r="E44" s="104">
        <f t="shared" si="1"/>
        <v>98.40368</v>
      </c>
      <c r="F44" s="133"/>
    </row>
    <row r="45" spans="1:6" s="24" customFormat="1" ht="12.75">
      <c r="A45" s="21">
        <v>63</v>
      </c>
      <c r="B45" s="22" t="s">
        <v>10</v>
      </c>
      <c r="C45" s="5">
        <f>SUM(C46:C51)</f>
        <v>1852415</v>
      </c>
      <c r="D45" s="106">
        <f>SUM(D46:D51)</f>
        <v>1828401.1199999999</v>
      </c>
      <c r="E45" s="101">
        <f t="shared" si="1"/>
        <v>98.70364470164623</v>
      </c>
      <c r="F45" s="133"/>
    </row>
    <row r="46" spans="1:6" s="27" customFormat="1" ht="12.75">
      <c r="A46" s="28">
        <v>633</v>
      </c>
      <c r="B46" s="27" t="s">
        <v>115</v>
      </c>
      <c r="C46" s="11">
        <v>1228415</v>
      </c>
      <c r="D46" s="107">
        <v>1228415</v>
      </c>
      <c r="E46" s="104">
        <f t="shared" si="1"/>
        <v>100</v>
      </c>
      <c r="F46" s="133"/>
    </row>
    <row r="47" spans="1:6" s="27" customFormat="1" ht="12.75">
      <c r="A47" s="28">
        <v>633</v>
      </c>
      <c r="B47" s="27" t="s">
        <v>140</v>
      </c>
      <c r="C47" s="11">
        <v>50000</v>
      </c>
      <c r="D47" s="107">
        <v>26600</v>
      </c>
      <c r="E47" s="104">
        <f t="shared" si="1"/>
        <v>53.2</v>
      </c>
      <c r="F47" s="133"/>
    </row>
    <row r="48" spans="1:6" s="24" customFormat="1" ht="12.75">
      <c r="A48" s="28">
        <v>633</v>
      </c>
      <c r="B48" s="27" t="s">
        <v>179</v>
      </c>
      <c r="C48" s="11">
        <v>200000</v>
      </c>
      <c r="D48" s="107">
        <v>200000</v>
      </c>
      <c r="E48" s="104">
        <f t="shared" si="1"/>
        <v>100</v>
      </c>
      <c r="F48" s="133"/>
    </row>
    <row r="49" spans="1:6" s="27" customFormat="1" ht="12.75" customHeight="1">
      <c r="A49" s="28">
        <v>633</v>
      </c>
      <c r="B49" s="27" t="s">
        <v>186</v>
      </c>
      <c r="C49" s="11">
        <v>150000</v>
      </c>
      <c r="D49" s="107">
        <v>150000</v>
      </c>
      <c r="E49" s="104">
        <f t="shared" si="1"/>
        <v>100</v>
      </c>
      <c r="F49" s="133"/>
    </row>
    <row r="50" spans="1:5" ht="12.75">
      <c r="A50" s="28">
        <v>634</v>
      </c>
      <c r="B50" s="27" t="s">
        <v>149</v>
      </c>
      <c r="C50" s="11">
        <v>114000</v>
      </c>
      <c r="D50" s="107">
        <v>113686.92</v>
      </c>
      <c r="E50" s="104">
        <f t="shared" si="1"/>
        <v>99.72536842105264</v>
      </c>
    </row>
    <row r="51" spans="1:6" s="24" customFormat="1" ht="12.75">
      <c r="A51" s="28">
        <v>634</v>
      </c>
      <c r="B51" s="27" t="s">
        <v>102</v>
      </c>
      <c r="C51" s="11">
        <v>110000</v>
      </c>
      <c r="D51" s="107">
        <v>109699.2</v>
      </c>
      <c r="E51" s="104">
        <f t="shared" si="1"/>
        <v>99.72654545454546</v>
      </c>
      <c r="F51" s="68"/>
    </row>
    <row r="52" spans="1:6" s="27" customFormat="1" ht="12.75">
      <c r="A52" s="21">
        <v>64</v>
      </c>
      <c r="B52" s="22" t="s">
        <v>11</v>
      </c>
      <c r="C52" s="5">
        <f>C53+C54</f>
        <v>1876000</v>
      </c>
      <c r="D52" s="106">
        <f>D53+D54</f>
        <v>1877611.14</v>
      </c>
      <c r="E52" s="101">
        <f t="shared" si="1"/>
        <v>100.08588166311301</v>
      </c>
      <c r="F52" s="133"/>
    </row>
    <row r="53" spans="1:6" s="27" customFormat="1" ht="12.75">
      <c r="A53" s="28">
        <v>641</v>
      </c>
      <c r="B53" s="27" t="s">
        <v>12</v>
      </c>
      <c r="C53" s="11">
        <v>6000</v>
      </c>
      <c r="D53" s="107">
        <v>4715.24</v>
      </c>
      <c r="E53" s="104">
        <f t="shared" si="1"/>
        <v>78.58733333333333</v>
      </c>
      <c r="F53" s="133"/>
    </row>
    <row r="54" spans="1:6" s="27" customFormat="1" ht="12.75">
      <c r="A54" s="28">
        <v>642</v>
      </c>
      <c r="B54" s="27" t="s">
        <v>13</v>
      </c>
      <c r="C54" s="11">
        <v>1870000</v>
      </c>
      <c r="D54" s="107">
        <v>1872895.9</v>
      </c>
      <c r="E54" s="104">
        <f t="shared" si="1"/>
        <v>100.15486096256684</v>
      </c>
      <c r="F54" s="133"/>
    </row>
    <row r="55" spans="1:5" ht="22.5">
      <c r="A55" s="21">
        <v>65</v>
      </c>
      <c r="B55" s="22" t="s">
        <v>14</v>
      </c>
      <c r="C55" s="5">
        <f>C56+C58+C57</f>
        <v>620000</v>
      </c>
      <c r="D55" s="106">
        <f>D56+D58+D57</f>
        <v>635601.5</v>
      </c>
      <c r="E55" s="101">
        <f t="shared" si="1"/>
        <v>102.51637096774193</v>
      </c>
    </row>
    <row r="56" spans="1:5" ht="12.75">
      <c r="A56" s="65">
        <v>651</v>
      </c>
      <c r="B56" s="66" t="s">
        <v>204</v>
      </c>
      <c r="C56" s="67">
        <v>4000</v>
      </c>
      <c r="D56" s="108">
        <v>4058.65</v>
      </c>
      <c r="E56" s="104">
        <f t="shared" si="1"/>
        <v>101.46625</v>
      </c>
    </row>
    <row r="57" spans="1:5" ht="12.75">
      <c r="A57" s="65">
        <v>652</v>
      </c>
      <c r="B57" s="66" t="s">
        <v>211</v>
      </c>
      <c r="C57" s="67">
        <v>6000</v>
      </c>
      <c r="D57" s="108">
        <v>6499.63</v>
      </c>
      <c r="E57" s="104">
        <f t="shared" si="1"/>
        <v>108.32716666666667</v>
      </c>
    </row>
    <row r="58" spans="1:6" s="24" customFormat="1" ht="14.25" customHeight="1">
      <c r="A58" s="28">
        <v>653</v>
      </c>
      <c r="B58" s="27" t="s">
        <v>15</v>
      </c>
      <c r="C58" s="11">
        <v>610000</v>
      </c>
      <c r="D58" s="107">
        <v>625043.22</v>
      </c>
      <c r="E58" s="104">
        <f t="shared" si="1"/>
        <v>102.46610163934426</v>
      </c>
      <c r="F58" s="133"/>
    </row>
    <row r="59" spans="1:6" s="24" customFormat="1" ht="22.5">
      <c r="A59" s="21">
        <v>66</v>
      </c>
      <c r="B59" s="22" t="s">
        <v>171</v>
      </c>
      <c r="C59" s="5">
        <f>SUM(C60:C62)</f>
        <v>540000</v>
      </c>
      <c r="D59" s="106">
        <f>D60+D61+D62</f>
        <v>286764.37</v>
      </c>
      <c r="E59" s="101">
        <f t="shared" si="1"/>
        <v>53.10451296296296</v>
      </c>
      <c r="F59" s="133"/>
    </row>
    <row r="60" spans="1:6" s="24" customFormat="1" ht="12.75">
      <c r="A60" s="28">
        <v>661</v>
      </c>
      <c r="B60" s="27" t="s">
        <v>172</v>
      </c>
      <c r="C60" s="11">
        <v>25000</v>
      </c>
      <c r="D60" s="107">
        <v>21764.37</v>
      </c>
      <c r="E60" s="104">
        <f t="shared" si="1"/>
        <v>87.05748</v>
      </c>
      <c r="F60" s="133"/>
    </row>
    <row r="61" spans="1:6" s="24" customFormat="1" ht="12.75">
      <c r="A61" s="28">
        <v>663</v>
      </c>
      <c r="B61" s="27" t="s">
        <v>173</v>
      </c>
      <c r="C61" s="11">
        <v>15000</v>
      </c>
      <c r="D61" s="107">
        <v>15000</v>
      </c>
      <c r="E61" s="104">
        <f t="shared" si="1"/>
        <v>100</v>
      </c>
      <c r="F61" s="133"/>
    </row>
    <row r="62" spans="1:6" s="24" customFormat="1" ht="12.75">
      <c r="A62" s="28">
        <v>663</v>
      </c>
      <c r="B62" s="27" t="s">
        <v>201</v>
      </c>
      <c r="C62" s="11">
        <v>500000</v>
      </c>
      <c r="D62" s="107">
        <v>250000</v>
      </c>
      <c r="E62" s="104">
        <f t="shared" si="1"/>
        <v>50</v>
      </c>
      <c r="F62" s="133"/>
    </row>
    <row r="63" spans="1:6" s="27" customFormat="1" ht="12.75">
      <c r="A63" s="99">
        <v>7</v>
      </c>
      <c r="B63" s="100" t="s">
        <v>2</v>
      </c>
      <c r="C63" s="98">
        <f>SUM(C64)</f>
        <v>30000</v>
      </c>
      <c r="D63" s="105">
        <f>D64</f>
        <v>9168</v>
      </c>
      <c r="E63" s="103">
        <f t="shared" si="1"/>
        <v>30.56</v>
      </c>
      <c r="F63" s="133"/>
    </row>
    <row r="64" spans="1:6" s="24" customFormat="1" ht="12.75">
      <c r="A64" s="21">
        <v>72</v>
      </c>
      <c r="B64" s="22" t="s">
        <v>110</v>
      </c>
      <c r="C64" s="5">
        <v>30000</v>
      </c>
      <c r="D64" s="106">
        <f>D65</f>
        <v>9168</v>
      </c>
      <c r="E64" s="101">
        <f t="shared" si="1"/>
        <v>30.56</v>
      </c>
      <c r="F64" s="133"/>
    </row>
    <row r="65" spans="1:6" s="27" customFormat="1" ht="12.75">
      <c r="A65" s="28">
        <v>721</v>
      </c>
      <c r="B65" s="27" t="s">
        <v>41</v>
      </c>
      <c r="C65" s="11">
        <v>30000</v>
      </c>
      <c r="D65" s="107">
        <v>9168</v>
      </c>
      <c r="E65" s="104">
        <f t="shared" si="1"/>
        <v>30.56</v>
      </c>
      <c r="F65" s="133"/>
    </row>
    <row r="66" spans="1:6" s="27" customFormat="1" ht="12.75">
      <c r="A66" s="28"/>
      <c r="C66" s="11"/>
      <c r="D66" s="107"/>
      <c r="E66" s="102"/>
      <c r="F66" s="133"/>
    </row>
    <row r="67" spans="1:6" s="27" customFormat="1" ht="11.25">
      <c r="A67" s="28"/>
      <c r="C67" s="11"/>
      <c r="D67" s="107"/>
      <c r="E67" s="102"/>
      <c r="F67" s="114"/>
    </row>
    <row r="68" spans="1:6" s="27" customFormat="1" ht="11.25">
      <c r="A68" s="28"/>
      <c r="C68" s="11"/>
      <c r="D68" s="107"/>
      <c r="E68" s="102"/>
      <c r="F68" s="114"/>
    </row>
    <row r="69" spans="1:6" s="27" customFormat="1" ht="11.25">
      <c r="A69" s="28"/>
      <c r="C69" s="11"/>
      <c r="D69" s="107"/>
      <c r="E69" s="102"/>
      <c r="F69" s="114"/>
    </row>
    <row r="70" spans="1:6" s="27" customFormat="1" ht="11.25">
      <c r="A70" s="10" t="s">
        <v>47</v>
      </c>
      <c r="B70" s="10"/>
      <c r="C70" s="26">
        <f>SUM(C71,C92)</f>
        <v>5392303.3</v>
      </c>
      <c r="D70" s="109">
        <f>D71+D92</f>
        <v>4970007.08</v>
      </c>
      <c r="E70" s="26">
        <f>D70/C70*100</f>
        <v>92.16853732986422</v>
      </c>
      <c r="F70" s="114"/>
    </row>
    <row r="71" spans="1:6" s="27" customFormat="1" ht="11.25">
      <c r="A71" s="99">
        <v>3</v>
      </c>
      <c r="B71" s="100" t="s">
        <v>3</v>
      </c>
      <c r="C71" s="98">
        <f>SUM(C72,C76,C81,C85,C87,C89,C83)</f>
        <v>2850600</v>
      </c>
      <c r="D71" s="105">
        <f>D72+D76+D81+D85+D87+D89+D83</f>
        <v>2652714.51</v>
      </c>
      <c r="E71" s="98">
        <f>D71/C71*100</f>
        <v>93.05811092401599</v>
      </c>
      <c r="F71" s="114"/>
    </row>
    <row r="72" spans="1:6" s="27" customFormat="1" ht="11.25">
      <c r="A72" s="21">
        <v>31</v>
      </c>
      <c r="B72" s="22" t="s">
        <v>16</v>
      </c>
      <c r="C72" s="5">
        <f>SUM(C73:C75)</f>
        <v>649000</v>
      </c>
      <c r="D72" s="106">
        <f>D73+D74+D75</f>
        <v>634916.29</v>
      </c>
      <c r="E72" s="101">
        <f>D72/C72*100</f>
        <v>97.829936825886</v>
      </c>
      <c r="F72" s="114"/>
    </row>
    <row r="73" spans="1:6" s="24" customFormat="1" ht="11.25">
      <c r="A73" s="28">
        <v>311</v>
      </c>
      <c r="B73" s="27" t="s">
        <v>17</v>
      </c>
      <c r="C73" s="11">
        <v>544000</v>
      </c>
      <c r="D73" s="107">
        <v>536311.61</v>
      </c>
      <c r="E73" s="104">
        <f>D73/C73*100</f>
        <v>98.58669301470589</v>
      </c>
      <c r="F73" s="114"/>
    </row>
    <row r="74" spans="1:6" s="27" customFormat="1" ht="11.25">
      <c r="A74" s="28">
        <v>312</v>
      </c>
      <c r="B74" s="27" t="s">
        <v>18</v>
      </c>
      <c r="C74" s="11">
        <v>7000</v>
      </c>
      <c r="D74" s="107">
        <v>6163</v>
      </c>
      <c r="E74" s="104">
        <f aca="true" t="shared" si="2" ref="E74:E91">D74/C74*100</f>
        <v>88.04285714285714</v>
      </c>
      <c r="F74" s="114"/>
    </row>
    <row r="75" spans="1:6" s="24" customFormat="1" ht="11.25">
      <c r="A75" s="28">
        <v>313</v>
      </c>
      <c r="B75" s="27" t="s">
        <v>19</v>
      </c>
      <c r="C75" s="11">
        <v>98000</v>
      </c>
      <c r="D75" s="107">
        <v>92441.68</v>
      </c>
      <c r="E75" s="104">
        <f t="shared" si="2"/>
        <v>94.32824489795918</v>
      </c>
      <c r="F75" s="114"/>
    </row>
    <row r="76" spans="1:6" s="27" customFormat="1" ht="11.25">
      <c r="A76" s="21">
        <v>32</v>
      </c>
      <c r="B76" s="22" t="s">
        <v>20</v>
      </c>
      <c r="C76" s="5">
        <f>SUM(C77:C80)</f>
        <v>1584800</v>
      </c>
      <c r="D76" s="106">
        <f>D77+D78+D79+D80</f>
        <v>1461825.4899999998</v>
      </c>
      <c r="E76" s="101">
        <f t="shared" si="2"/>
        <v>92.24037670368499</v>
      </c>
      <c r="F76" s="114"/>
    </row>
    <row r="77" spans="1:6" s="24" customFormat="1" ht="11.25">
      <c r="A77" s="28">
        <v>321</v>
      </c>
      <c r="B77" s="27" t="s">
        <v>21</v>
      </c>
      <c r="C77" s="11">
        <v>40000</v>
      </c>
      <c r="D77" s="107">
        <v>30313.48</v>
      </c>
      <c r="E77" s="104">
        <f t="shared" si="2"/>
        <v>75.7837</v>
      </c>
      <c r="F77" s="114"/>
    </row>
    <row r="78" spans="1:6" s="27" customFormat="1" ht="11.25">
      <c r="A78" s="28">
        <v>322</v>
      </c>
      <c r="B78" s="27" t="s">
        <v>22</v>
      </c>
      <c r="C78" s="11">
        <v>374000</v>
      </c>
      <c r="D78" s="107">
        <v>378930.53</v>
      </c>
      <c r="E78" s="104">
        <f t="shared" si="2"/>
        <v>101.31832352941177</v>
      </c>
      <c r="F78" s="114"/>
    </row>
    <row r="79" spans="1:6" s="24" customFormat="1" ht="11.25">
      <c r="A79" s="28">
        <v>323</v>
      </c>
      <c r="B79" s="27" t="s">
        <v>23</v>
      </c>
      <c r="C79" s="11">
        <v>814800</v>
      </c>
      <c r="D79" s="107">
        <v>726355.85</v>
      </c>
      <c r="E79" s="104">
        <f t="shared" si="2"/>
        <v>89.14529332351498</v>
      </c>
      <c r="F79" s="114"/>
    </row>
    <row r="80" spans="1:6" s="27" customFormat="1" ht="11.25">
      <c r="A80" s="28">
        <v>329</v>
      </c>
      <c r="B80" s="27" t="s">
        <v>24</v>
      </c>
      <c r="C80" s="11">
        <v>356000</v>
      </c>
      <c r="D80" s="107">
        <v>326225.63</v>
      </c>
      <c r="E80" s="104">
        <f t="shared" si="2"/>
        <v>91.63641292134832</v>
      </c>
      <c r="F80" s="114"/>
    </row>
    <row r="81" spans="1:5" ht="12.75">
      <c r="A81" s="21">
        <v>34</v>
      </c>
      <c r="B81" s="22" t="s">
        <v>25</v>
      </c>
      <c r="C81" s="5">
        <f>C82</f>
        <v>10000</v>
      </c>
      <c r="D81" s="106">
        <f>D82</f>
        <v>7914.24</v>
      </c>
      <c r="E81" s="101">
        <f t="shared" si="2"/>
        <v>79.1424</v>
      </c>
    </row>
    <row r="82" spans="1:6" s="24" customFormat="1" ht="11.25">
      <c r="A82" s="28">
        <v>343</v>
      </c>
      <c r="B82" s="30" t="s">
        <v>108</v>
      </c>
      <c r="C82" s="11">
        <v>10000</v>
      </c>
      <c r="D82" s="107">
        <v>7914.24</v>
      </c>
      <c r="E82" s="104">
        <f t="shared" si="2"/>
        <v>79.1424</v>
      </c>
      <c r="F82" s="114"/>
    </row>
    <row r="83" spans="1:6" s="24" customFormat="1" ht="11.25">
      <c r="A83" s="110">
        <v>35</v>
      </c>
      <c r="B83" s="111" t="s">
        <v>216</v>
      </c>
      <c r="C83" s="112">
        <f>C84</f>
        <v>80000</v>
      </c>
      <c r="D83" s="113">
        <f>D84</f>
        <v>72155</v>
      </c>
      <c r="E83" s="101">
        <f t="shared" si="2"/>
        <v>90.19375</v>
      </c>
      <c r="F83" s="114"/>
    </row>
    <row r="84" spans="1:6" s="24" customFormat="1" ht="11.25">
      <c r="A84" s="28">
        <v>352</v>
      </c>
      <c r="B84" s="30" t="s">
        <v>212</v>
      </c>
      <c r="C84" s="11">
        <v>80000</v>
      </c>
      <c r="D84" s="107">
        <v>72155</v>
      </c>
      <c r="E84" s="104">
        <f t="shared" si="2"/>
        <v>90.19375</v>
      </c>
      <c r="F84" s="114"/>
    </row>
    <row r="85" spans="1:6" s="27" customFormat="1" ht="11.25">
      <c r="A85" s="21">
        <v>36</v>
      </c>
      <c r="B85" s="22" t="s">
        <v>37</v>
      </c>
      <c r="C85" s="5">
        <f>C86</f>
        <v>220000</v>
      </c>
      <c r="D85" s="106">
        <f>D86</f>
        <v>216534.99</v>
      </c>
      <c r="E85" s="101">
        <f t="shared" si="2"/>
        <v>98.42499545454545</v>
      </c>
      <c r="F85" s="114"/>
    </row>
    <row r="86" spans="1:6" s="27" customFormat="1" ht="11.25">
      <c r="A86" s="28">
        <v>363</v>
      </c>
      <c r="B86" s="27" t="s">
        <v>38</v>
      </c>
      <c r="C86" s="11">
        <v>220000</v>
      </c>
      <c r="D86" s="107">
        <v>216534.99</v>
      </c>
      <c r="E86" s="104">
        <f t="shared" si="2"/>
        <v>98.42499545454545</v>
      </c>
      <c r="F86" s="114"/>
    </row>
    <row r="87" spans="1:6" s="24" customFormat="1" ht="22.5">
      <c r="A87" s="21">
        <v>37</v>
      </c>
      <c r="B87" s="22" t="s">
        <v>26</v>
      </c>
      <c r="C87" s="5">
        <f>C88</f>
        <v>188000</v>
      </c>
      <c r="D87" s="106">
        <f>D88</f>
        <v>150568.5</v>
      </c>
      <c r="E87" s="101">
        <f t="shared" si="2"/>
        <v>80.08962765957448</v>
      </c>
      <c r="F87" s="114"/>
    </row>
    <row r="88" spans="1:6" s="27" customFormat="1" ht="11.25">
      <c r="A88" s="28">
        <v>372</v>
      </c>
      <c r="B88" s="27" t="s">
        <v>27</v>
      </c>
      <c r="C88" s="11">
        <v>188000</v>
      </c>
      <c r="D88" s="107">
        <v>150568.5</v>
      </c>
      <c r="E88" s="104">
        <f t="shared" si="2"/>
        <v>80.08962765957448</v>
      </c>
      <c r="F88" s="114"/>
    </row>
    <row r="89" spans="1:6" s="27" customFormat="1" ht="11.25">
      <c r="A89" s="21">
        <v>38</v>
      </c>
      <c r="B89" s="22" t="s">
        <v>28</v>
      </c>
      <c r="C89" s="5">
        <f>SUM(C90:C91)</f>
        <v>118800</v>
      </c>
      <c r="D89" s="106">
        <f>D90+D91</f>
        <v>108800</v>
      </c>
      <c r="E89" s="101">
        <f t="shared" si="2"/>
        <v>91.58249158249158</v>
      </c>
      <c r="F89" s="114"/>
    </row>
    <row r="90" spans="1:5" ht="12.75">
      <c r="A90" s="28">
        <v>381</v>
      </c>
      <c r="B90" s="27" t="s">
        <v>29</v>
      </c>
      <c r="C90" s="11">
        <v>98800</v>
      </c>
      <c r="D90" s="107">
        <v>88800</v>
      </c>
      <c r="E90" s="104">
        <f t="shared" si="2"/>
        <v>89.87854251012146</v>
      </c>
    </row>
    <row r="91" spans="1:5" ht="12.75">
      <c r="A91" s="28">
        <v>382</v>
      </c>
      <c r="B91" s="27" t="s">
        <v>166</v>
      </c>
      <c r="C91" s="11">
        <v>20000</v>
      </c>
      <c r="D91" s="107">
        <v>20000</v>
      </c>
      <c r="E91" s="104">
        <f t="shared" si="2"/>
        <v>100</v>
      </c>
    </row>
    <row r="92" spans="1:6" s="24" customFormat="1" ht="11.25">
      <c r="A92" s="99">
        <v>4</v>
      </c>
      <c r="B92" s="100" t="s">
        <v>4</v>
      </c>
      <c r="C92" s="98">
        <f>SUM(C93,C95,C98)</f>
        <v>2541703.3</v>
      </c>
      <c r="D92" s="105">
        <f>D93+D95+D98</f>
        <v>2317292.57</v>
      </c>
      <c r="E92" s="103">
        <f aca="true" t="shared" si="3" ref="E92:E99">D92/C92*100</f>
        <v>91.17085263256337</v>
      </c>
      <c r="F92" s="114"/>
    </row>
    <row r="93" spans="1:6" s="27" customFormat="1" ht="11.25">
      <c r="A93" s="21">
        <v>41</v>
      </c>
      <c r="B93" s="22" t="s">
        <v>30</v>
      </c>
      <c r="C93" s="5">
        <f>SUM(C94:C94)</f>
        <v>287815</v>
      </c>
      <c r="D93" s="106">
        <f>D94</f>
        <v>262367.98</v>
      </c>
      <c r="E93" s="101">
        <f t="shared" si="3"/>
        <v>91.1585497628685</v>
      </c>
      <c r="F93" s="114"/>
    </row>
    <row r="94" spans="1:5" ht="12.75">
      <c r="A94" s="28">
        <v>412</v>
      </c>
      <c r="B94" s="27" t="s">
        <v>31</v>
      </c>
      <c r="C94" s="11">
        <v>287815</v>
      </c>
      <c r="D94" s="107">
        <v>262367.98</v>
      </c>
      <c r="E94" s="104">
        <f t="shared" si="3"/>
        <v>91.1585497628685</v>
      </c>
    </row>
    <row r="95" spans="1:5" ht="22.5">
      <c r="A95" s="21">
        <v>42</v>
      </c>
      <c r="B95" s="22" t="s">
        <v>32</v>
      </c>
      <c r="C95" s="5">
        <f>C96+C97</f>
        <v>1913888.3</v>
      </c>
      <c r="D95" s="106">
        <f>D96+D97</f>
        <v>1738512.71</v>
      </c>
      <c r="E95" s="101">
        <f t="shared" si="3"/>
        <v>90.8366862371226</v>
      </c>
    </row>
    <row r="96" spans="1:5" ht="12.75">
      <c r="A96" s="28">
        <v>421</v>
      </c>
      <c r="B96" s="27" t="s">
        <v>33</v>
      </c>
      <c r="C96" s="11">
        <v>1883888.3</v>
      </c>
      <c r="D96" s="107">
        <v>1711780.21</v>
      </c>
      <c r="E96" s="104">
        <f t="shared" si="3"/>
        <v>90.86420941199114</v>
      </c>
    </row>
    <row r="97" spans="1:5" ht="12.75">
      <c r="A97" s="28">
        <v>422</v>
      </c>
      <c r="B97" s="27" t="s">
        <v>195</v>
      </c>
      <c r="C97" s="11">
        <v>30000</v>
      </c>
      <c r="D97" s="107">
        <v>26732.5</v>
      </c>
      <c r="E97" s="104">
        <f t="shared" si="3"/>
        <v>89.10833333333333</v>
      </c>
    </row>
    <row r="98" spans="1:5" ht="22.5">
      <c r="A98" s="21">
        <v>45</v>
      </c>
      <c r="B98" s="22" t="s">
        <v>111</v>
      </c>
      <c r="C98" s="5">
        <f>C99</f>
        <v>340000</v>
      </c>
      <c r="D98" s="106">
        <f>D99</f>
        <v>316411.88</v>
      </c>
      <c r="E98" s="101">
        <f t="shared" si="3"/>
        <v>93.06231764705882</v>
      </c>
    </row>
    <row r="99" spans="1:5" ht="12.75">
      <c r="A99" s="28">
        <v>451</v>
      </c>
      <c r="B99" s="27" t="s">
        <v>113</v>
      </c>
      <c r="C99" s="11">
        <v>340000</v>
      </c>
      <c r="D99" s="107">
        <v>316411.88</v>
      </c>
      <c r="E99" s="104">
        <f t="shared" si="3"/>
        <v>93.06231764705882</v>
      </c>
    </row>
    <row r="100" spans="1:5" ht="12.75">
      <c r="A100" s="28"/>
      <c r="B100" s="27"/>
      <c r="C100" s="11"/>
      <c r="D100" s="107"/>
      <c r="E100" s="104"/>
    </row>
    <row r="102" spans="1:5" ht="12.75">
      <c r="A102" s="147" t="s">
        <v>36</v>
      </c>
      <c r="B102" s="147"/>
      <c r="C102" s="147"/>
      <c r="D102" s="147"/>
      <c r="E102" s="147"/>
    </row>
    <row r="103" spans="1:6" ht="12.75">
      <c r="A103" s="138"/>
      <c r="B103" s="138"/>
      <c r="C103" s="138"/>
      <c r="D103" s="138"/>
      <c r="E103" s="138"/>
      <c r="F103" s="117"/>
    </row>
    <row r="104" spans="1:6" ht="12.75">
      <c r="A104" s="138" t="s">
        <v>229</v>
      </c>
      <c r="B104" s="138"/>
      <c r="C104" s="138"/>
      <c r="D104" s="138"/>
      <c r="E104" s="138"/>
      <c r="F104" s="117"/>
    </row>
    <row r="105" spans="1:6" ht="12.75">
      <c r="A105" s="138" t="s">
        <v>188</v>
      </c>
      <c r="B105" s="138"/>
      <c r="C105" s="138"/>
      <c r="D105" s="138"/>
      <c r="E105" s="138"/>
      <c r="F105" s="117"/>
    </row>
    <row r="106" spans="1:6" ht="12.75">
      <c r="A106" s="19"/>
      <c r="B106" s="19"/>
      <c r="C106" s="19"/>
      <c r="D106" s="19"/>
      <c r="E106" s="19"/>
      <c r="F106" s="117"/>
    </row>
    <row r="107" spans="1:5" ht="12.75">
      <c r="A107" s="19"/>
      <c r="B107" s="19"/>
      <c r="C107" s="19"/>
      <c r="D107" s="19"/>
      <c r="E107" s="19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</sheetData>
  <sheetProtection/>
  <mergeCells count="16">
    <mergeCell ref="A105:E105"/>
    <mergeCell ref="A33:E33"/>
    <mergeCell ref="A102:E102"/>
    <mergeCell ref="A29:E29"/>
    <mergeCell ref="A30:E30"/>
    <mergeCell ref="A31:E31"/>
    <mergeCell ref="A103:E103"/>
    <mergeCell ref="A104:E104"/>
    <mergeCell ref="A32:E32"/>
    <mergeCell ref="A3:E3"/>
    <mergeCell ref="A5:E5"/>
    <mergeCell ref="A7:E7"/>
    <mergeCell ref="A10:E10"/>
    <mergeCell ref="A8:E8"/>
    <mergeCell ref="A9:E9"/>
    <mergeCell ref="A6:E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tabSelected="1" workbookViewId="0" topLeftCell="A166">
      <selection activeCell="A201" sqref="A201"/>
    </sheetView>
  </sheetViews>
  <sheetFormatPr defaultColWidth="9.140625" defaultRowHeight="12.75"/>
  <cols>
    <col min="1" max="1" width="14.28125" style="7" customWidth="1"/>
    <col min="2" max="2" width="15.421875" style="7" customWidth="1"/>
    <col min="3" max="3" width="46.140625" style="7" customWidth="1"/>
    <col min="4" max="6" width="14.7109375" style="7" customWidth="1"/>
    <col min="7" max="7" width="65.421875" style="15" customWidth="1"/>
    <col min="8" max="10" width="10.140625" style="7" bestFit="1" customWidth="1"/>
    <col min="11" max="16384" width="9.140625" style="7" customWidth="1"/>
  </cols>
  <sheetData>
    <row r="1" ht="19.5">
      <c r="A1" s="32" t="s">
        <v>199</v>
      </c>
    </row>
    <row r="2" spans="1:6" ht="12.75">
      <c r="A2" s="33"/>
      <c r="B2" s="33"/>
      <c r="C2" s="33"/>
      <c r="D2" s="33"/>
      <c r="E2" s="33"/>
      <c r="F2" s="33"/>
    </row>
    <row r="3" spans="1:6" ht="12.75">
      <c r="A3" s="33"/>
      <c r="B3" s="33" t="s">
        <v>225</v>
      </c>
      <c r="C3" s="33" t="s">
        <v>50</v>
      </c>
      <c r="D3" s="137" t="s">
        <v>220</v>
      </c>
      <c r="E3" s="137" t="s">
        <v>221</v>
      </c>
      <c r="F3" s="137" t="s">
        <v>222</v>
      </c>
    </row>
    <row r="4" spans="1:6" ht="12.75">
      <c r="A4" s="34"/>
      <c r="B4" s="35" t="s">
        <v>48</v>
      </c>
      <c r="C4" s="34" t="s">
        <v>51</v>
      </c>
      <c r="D4" s="36">
        <f>SUM(D5,D79,D123,D127,D135,D143,D154,D164,D171,D182)</f>
        <v>5392303.3</v>
      </c>
      <c r="E4" s="36">
        <f>E5+E79+E117+E127+E135+E143+E154+E164+E171+E182</f>
        <v>4970007.08</v>
      </c>
      <c r="F4" s="36">
        <f aca="true" t="shared" si="0" ref="F4:F21">E4/D4*100</f>
        <v>92.16853732986422</v>
      </c>
    </row>
    <row r="5" spans="1:6" ht="12.75">
      <c r="A5" s="87" t="s">
        <v>49</v>
      </c>
      <c r="B5" s="90">
        <v>10</v>
      </c>
      <c r="C5" s="87" t="s">
        <v>70</v>
      </c>
      <c r="D5" s="85">
        <f>SUM(D10,D15)</f>
        <v>2260600</v>
      </c>
      <c r="E5" s="85">
        <f>E15+E6</f>
        <v>2121456.02</v>
      </c>
      <c r="F5" s="85">
        <f t="shared" si="0"/>
        <v>93.84482084402372</v>
      </c>
    </row>
    <row r="6" spans="1:6" ht="12.75">
      <c r="A6" s="87" t="s">
        <v>52</v>
      </c>
      <c r="B6" s="88">
        <v>1001</v>
      </c>
      <c r="C6" s="87" t="s">
        <v>71</v>
      </c>
      <c r="D6" s="85">
        <v>106800</v>
      </c>
      <c r="E6" s="85">
        <f>E7</f>
        <v>99199.75</v>
      </c>
      <c r="F6" s="85">
        <f t="shared" si="0"/>
        <v>92.88366104868913</v>
      </c>
    </row>
    <row r="7" spans="1:9" ht="12.75">
      <c r="A7" s="37" t="s">
        <v>85</v>
      </c>
      <c r="B7" s="38" t="s">
        <v>120</v>
      </c>
      <c r="C7" s="37" t="s">
        <v>72</v>
      </c>
      <c r="D7" s="39">
        <v>106800</v>
      </c>
      <c r="E7" s="39">
        <f>E8</f>
        <v>99199.75</v>
      </c>
      <c r="F7" s="83">
        <f t="shared" si="0"/>
        <v>92.88366104868913</v>
      </c>
      <c r="I7" s="29"/>
    </row>
    <row r="8" spans="1:6" ht="12.75">
      <c r="A8" s="37" t="s">
        <v>121</v>
      </c>
      <c r="B8" s="40" t="s">
        <v>130</v>
      </c>
      <c r="C8" s="37" t="s">
        <v>73</v>
      </c>
      <c r="D8" s="39">
        <v>106800</v>
      </c>
      <c r="E8" s="39">
        <f>E9</f>
        <v>99199.75</v>
      </c>
      <c r="F8" s="83">
        <f t="shared" si="0"/>
        <v>92.88366104868913</v>
      </c>
    </row>
    <row r="9" spans="1:6" ht="12.75">
      <c r="A9" s="41"/>
      <c r="B9" s="42" t="s">
        <v>116</v>
      </c>
      <c r="C9" s="41" t="s">
        <v>117</v>
      </c>
      <c r="D9" s="43">
        <v>106800</v>
      </c>
      <c r="E9" s="43">
        <f>E10</f>
        <v>99199.75</v>
      </c>
      <c r="F9" s="81">
        <f t="shared" si="0"/>
        <v>92.88366104868913</v>
      </c>
    </row>
    <row r="10" spans="1:6" ht="12.75">
      <c r="A10" s="44"/>
      <c r="B10" s="45">
        <v>3</v>
      </c>
      <c r="C10" s="44" t="s">
        <v>3</v>
      </c>
      <c r="D10" s="46">
        <f>SUM(D11,D13)</f>
        <v>106800</v>
      </c>
      <c r="E10" s="46">
        <f>E11+E13</f>
        <v>99199.75</v>
      </c>
      <c r="F10" s="82">
        <f t="shared" si="0"/>
        <v>92.88366104868913</v>
      </c>
    </row>
    <row r="11" spans="1:7" s="19" customFormat="1" ht="12.75">
      <c r="A11" s="44"/>
      <c r="B11" s="45">
        <v>32</v>
      </c>
      <c r="C11" s="44" t="s">
        <v>20</v>
      </c>
      <c r="D11" s="46">
        <v>90000</v>
      </c>
      <c r="E11" s="46">
        <f>E12</f>
        <v>82399.75</v>
      </c>
      <c r="F11" s="82">
        <f t="shared" si="0"/>
        <v>91.55527777777777</v>
      </c>
      <c r="G11" s="68"/>
    </row>
    <row r="12" spans="1:7" ht="24">
      <c r="A12" s="47"/>
      <c r="B12" s="48">
        <v>329</v>
      </c>
      <c r="C12" s="49" t="s">
        <v>107</v>
      </c>
      <c r="D12" s="50">
        <v>90000</v>
      </c>
      <c r="E12" s="50">
        <v>82399.75</v>
      </c>
      <c r="F12" s="84">
        <f t="shared" si="0"/>
        <v>91.55527777777777</v>
      </c>
      <c r="G12" s="68"/>
    </row>
    <row r="13" spans="1:7" s="19" customFormat="1" ht="12.75">
      <c r="A13" s="47"/>
      <c r="B13" s="45">
        <v>38</v>
      </c>
      <c r="C13" s="44" t="s">
        <v>150</v>
      </c>
      <c r="D13" s="46">
        <v>16800</v>
      </c>
      <c r="E13" s="46">
        <f>E14</f>
        <v>16800</v>
      </c>
      <c r="F13" s="82">
        <f t="shared" si="0"/>
        <v>100</v>
      </c>
      <c r="G13" s="68"/>
    </row>
    <row r="14" spans="1:7" ht="12.75">
      <c r="A14" s="47"/>
      <c r="B14" s="48">
        <v>381</v>
      </c>
      <c r="C14" s="49" t="s">
        <v>151</v>
      </c>
      <c r="D14" s="50">
        <v>16800</v>
      </c>
      <c r="E14" s="50">
        <v>16800</v>
      </c>
      <c r="F14" s="84">
        <f t="shared" si="0"/>
        <v>100</v>
      </c>
      <c r="G14" s="68"/>
    </row>
    <row r="15" spans="1:9" ht="12.75">
      <c r="A15" s="93" t="s">
        <v>52</v>
      </c>
      <c r="B15" s="94">
        <v>1002</v>
      </c>
      <c r="C15" s="93" t="s">
        <v>74</v>
      </c>
      <c r="D15" s="86">
        <f>SUM(D16,D63)</f>
        <v>2153800</v>
      </c>
      <c r="E15" s="86">
        <f>E16+E63</f>
        <v>2022256.27</v>
      </c>
      <c r="F15" s="86">
        <f t="shared" si="0"/>
        <v>93.8924816603213</v>
      </c>
      <c r="I15" s="29"/>
    </row>
    <row r="16" spans="1:9" ht="12.75">
      <c r="A16" s="37" t="s">
        <v>85</v>
      </c>
      <c r="B16" s="38">
        <v>100</v>
      </c>
      <c r="C16" s="37" t="s">
        <v>72</v>
      </c>
      <c r="D16" s="39">
        <f>SUM(D19,D34)</f>
        <v>1373800</v>
      </c>
      <c r="E16" s="39">
        <f>E17+E30</f>
        <v>1238772.17</v>
      </c>
      <c r="F16" s="83">
        <f t="shared" si="0"/>
        <v>90.17121633425535</v>
      </c>
      <c r="I16" s="29"/>
    </row>
    <row r="17" spans="1:10" ht="12.75">
      <c r="A17" s="37" t="s">
        <v>121</v>
      </c>
      <c r="B17" s="40" t="s">
        <v>131</v>
      </c>
      <c r="C17" s="37" t="s">
        <v>84</v>
      </c>
      <c r="D17" s="39">
        <f>D19</f>
        <v>675000</v>
      </c>
      <c r="E17" s="39">
        <f>E18</f>
        <v>659024.29</v>
      </c>
      <c r="F17" s="83">
        <f t="shared" si="0"/>
        <v>97.63322814814815</v>
      </c>
      <c r="J17" s="50"/>
    </row>
    <row r="18" spans="1:10" ht="12.75">
      <c r="A18" s="41"/>
      <c r="B18" s="51" t="s">
        <v>116</v>
      </c>
      <c r="C18" s="41" t="s">
        <v>117</v>
      </c>
      <c r="D18" s="52">
        <f>D19</f>
        <v>675000</v>
      </c>
      <c r="E18" s="52">
        <f>E19</f>
        <v>659024.29</v>
      </c>
      <c r="F18" s="81">
        <f t="shared" si="0"/>
        <v>97.63322814814815</v>
      </c>
      <c r="H18" s="29"/>
      <c r="J18" s="50"/>
    </row>
    <row r="19" spans="1:10" s="19" customFormat="1" ht="12.75">
      <c r="A19" s="44"/>
      <c r="B19" s="45">
        <v>3</v>
      </c>
      <c r="C19" s="44" t="s">
        <v>3</v>
      </c>
      <c r="D19" s="46">
        <f>SUM(D20,D28)</f>
        <v>675000</v>
      </c>
      <c r="E19" s="46">
        <f>E20+E28</f>
        <v>659024.29</v>
      </c>
      <c r="F19" s="82">
        <f t="shared" si="0"/>
        <v>97.63322814814815</v>
      </c>
      <c r="G19" s="68"/>
      <c r="H19" s="53"/>
      <c r="I19" s="53"/>
      <c r="J19" s="50"/>
    </row>
    <row r="20" spans="1:10" s="19" customFormat="1" ht="12.75">
      <c r="A20" s="44"/>
      <c r="B20" s="45">
        <v>31</v>
      </c>
      <c r="C20" s="44" t="s">
        <v>16</v>
      </c>
      <c r="D20" s="46">
        <f>SUM(D21:D27)</f>
        <v>649000</v>
      </c>
      <c r="E20" s="46">
        <f>SUM(E21:E27)</f>
        <v>634916.29</v>
      </c>
      <c r="F20" s="82">
        <f t="shared" si="0"/>
        <v>97.829936825886</v>
      </c>
      <c r="G20" s="68"/>
      <c r="H20" s="53"/>
      <c r="I20" s="53"/>
      <c r="J20" s="50"/>
    </row>
    <row r="21" spans="1:10" s="19" customFormat="1" ht="12.75">
      <c r="A21" s="47"/>
      <c r="B21" s="48">
        <v>311</v>
      </c>
      <c r="C21" s="47" t="s">
        <v>56</v>
      </c>
      <c r="D21" s="50">
        <v>430000</v>
      </c>
      <c r="E21" s="57">
        <v>423121.97</v>
      </c>
      <c r="F21" s="84">
        <f t="shared" si="0"/>
        <v>98.40045813953488</v>
      </c>
      <c r="G21" s="68"/>
      <c r="H21" s="53"/>
      <c r="J21" s="50"/>
    </row>
    <row r="22" spans="1:10" s="19" customFormat="1" ht="12.75">
      <c r="A22" s="47"/>
      <c r="B22" s="48">
        <v>311</v>
      </c>
      <c r="C22" s="49" t="s">
        <v>98</v>
      </c>
      <c r="D22" s="50">
        <v>114000</v>
      </c>
      <c r="E22" s="57">
        <v>113189.64</v>
      </c>
      <c r="F22" s="84">
        <f aca="true" t="shared" si="1" ref="F22:F27">E22/D22*100</f>
        <v>99.28915789473685</v>
      </c>
      <c r="G22" s="68"/>
      <c r="H22" s="53"/>
      <c r="J22" s="50"/>
    </row>
    <row r="23" spans="1:10" ht="12.75">
      <c r="A23" s="47"/>
      <c r="B23" s="48">
        <v>312</v>
      </c>
      <c r="C23" s="47" t="s">
        <v>18</v>
      </c>
      <c r="D23" s="50">
        <v>7000</v>
      </c>
      <c r="E23" s="57">
        <v>6163</v>
      </c>
      <c r="F23" s="84">
        <f t="shared" si="1"/>
        <v>88.04285714285714</v>
      </c>
      <c r="G23" s="68"/>
      <c r="H23" s="29"/>
      <c r="I23" s="29"/>
      <c r="J23" s="50"/>
    </row>
    <row r="24" spans="1:7" s="19" customFormat="1" ht="12.75">
      <c r="A24" s="47"/>
      <c r="B24" s="48">
        <v>313</v>
      </c>
      <c r="C24" s="47" t="s">
        <v>57</v>
      </c>
      <c r="D24" s="50">
        <v>70000</v>
      </c>
      <c r="E24" s="57">
        <v>65760.68</v>
      </c>
      <c r="F24" s="84">
        <f t="shared" si="1"/>
        <v>93.94382857142855</v>
      </c>
      <c r="G24" s="68"/>
    </row>
    <row r="25" spans="1:10" ht="12.75">
      <c r="A25" s="47"/>
      <c r="B25" s="48">
        <v>313</v>
      </c>
      <c r="C25" s="47" t="s">
        <v>58</v>
      </c>
      <c r="D25" s="50">
        <v>8000</v>
      </c>
      <c r="E25" s="57">
        <v>7212.44</v>
      </c>
      <c r="F25" s="84">
        <f t="shared" si="1"/>
        <v>90.1555</v>
      </c>
      <c r="G25" s="116"/>
      <c r="J25" s="29"/>
    </row>
    <row r="26" spans="1:8" ht="12.75">
      <c r="A26" s="47"/>
      <c r="B26" s="48">
        <v>313</v>
      </c>
      <c r="C26" s="49" t="s">
        <v>99</v>
      </c>
      <c r="D26" s="50">
        <v>18000</v>
      </c>
      <c r="E26" s="57">
        <v>17544.42</v>
      </c>
      <c r="F26" s="84">
        <f t="shared" si="1"/>
        <v>97.469</v>
      </c>
      <c r="G26" s="68"/>
      <c r="H26" s="29"/>
    </row>
    <row r="27" spans="1:9" ht="12.75">
      <c r="A27" s="47"/>
      <c r="B27" s="48">
        <v>313</v>
      </c>
      <c r="C27" s="49" t="s">
        <v>100</v>
      </c>
      <c r="D27" s="50">
        <v>2000</v>
      </c>
      <c r="E27" s="57">
        <v>1924.14</v>
      </c>
      <c r="F27" s="84">
        <f t="shared" si="1"/>
        <v>96.20700000000001</v>
      </c>
      <c r="G27" s="68"/>
      <c r="I27" s="29"/>
    </row>
    <row r="28" spans="1:9" s="19" customFormat="1" ht="12.75">
      <c r="A28" s="44"/>
      <c r="B28" s="45">
        <v>32</v>
      </c>
      <c r="C28" s="44" t="s">
        <v>20</v>
      </c>
      <c r="D28" s="46">
        <f>SUM(D29:D29)</f>
        <v>26000</v>
      </c>
      <c r="E28" s="46">
        <f>E29</f>
        <v>24108</v>
      </c>
      <c r="F28" s="82">
        <f aca="true" t="shared" si="2" ref="F28:F36">E28/D28*100</f>
        <v>92.72307692307692</v>
      </c>
      <c r="G28" s="68"/>
      <c r="I28" s="53"/>
    </row>
    <row r="29" spans="1:7" s="19" customFormat="1" ht="12.75">
      <c r="A29" s="47"/>
      <c r="B29" s="48">
        <v>321</v>
      </c>
      <c r="C29" s="47" t="s">
        <v>59</v>
      </c>
      <c r="D29" s="50">
        <v>26000</v>
      </c>
      <c r="E29" s="57">
        <v>24108</v>
      </c>
      <c r="F29" s="84">
        <f t="shared" si="2"/>
        <v>92.72307692307692</v>
      </c>
      <c r="G29" s="68"/>
    </row>
    <row r="30" spans="1:10" s="19" customFormat="1" ht="12.75">
      <c r="A30" s="95" t="s">
        <v>52</v>
      </c>
      <c r="B30" s="96">
        <v>1002</v>
      </c>
      <c r="C30" s="95" t="s">
        <v>74</v>
      </c>
      <c r="D30" s="97">
        <f>D34</f>
        <v>698800</v>
      </c>
      <c r="E30" s="97">
        <f>E31</f>
        <v>579747.88</v>
      </c>
      <c r="F30" s="85">
        <f t="shared" si="2"/>
        <v>82.96334859759588</v>
      </c>
      <c r="G30" s="68"/>
      <c r="H30" s="53"/>
      <c r="I30" s="53"/>
      <c r="J30" s="53"/>
    </row>
    <row r="31" spans="1:9" s="19" customFormat="1" ht="12.75">
      <c r="A31" s="75" t="s">
        <v>85</v>
      </c>
      <c r="B31" s="76">
        <v>100</v>
      </c>
      <c r="C31" s="75" t="s">
        <v>72</v>
      </c>
      <c r="D31" s="77">
        <f>D34</f>
        <v>698800</v>
      </c>
      <c r="E31" s="77">
        <f>E32</f>
        <v>579747.88</v>
      </c>
      <c r="F31" s="83">
        <f t="shared" si="2"/>
        <v>82.96334859759588</v>
      </c>
      <c r="G31" s="68"/>
      <c r="I31" s="53"/>
    </row>
    <row r="32" spans="1:8" s="19" customFormat="1" ht="12.75">
      <c r="A32" s="75" t="s">
        <v>121</v>
      </c>
      <c r="B32" s="76" t="s">
        <v>132</v>
      </c>
      <c r="C32" s="75" t="s">
        <v>83</v>
      </c>
      <c r="D32" s="78">
        <f>D34</f>
        <v>698800</v>
      </c>
      <c r="E32" s="78">
        <f>E33</f>
        <v>579747.88</v>
      </c>
      <c r="F32" s="83">
        <f t="shared" si="2"/>
        <v>82.96334859759588</v>
      </c>
      <c r="G32" s="68"/>
      <c r="H32" s="53"/>
    </row>
    <row r="33" spans="1:9" s="19" customFormat="1" ht="24">
      <c r="A33" s="41"/>
      <c r="B33" s="51" t="s">
        <v>116</v>
      </c>
      <c r="C33" s="41" t="s">
        <v>210</v>
      </c>
      <c r="D33" s="52">
        <f>D34</f>
        <v>698800</v>
      </c>
      <c r="E33" s="52">
        <f>E34</f>
        <v>579747.88</v>
      </c>
      <c r="F33" s="81">
        <f t="shared" si="2"/>
        <v>82.96334859759588</v>
      </c>
      <c r="G33" s="68"/>
      <c r="H33" s="53"/>
      <c r="I33" s="53"/>
    </row>
    <row r="34" spans="1:7" s="19" customFormat="1" ht="12.75">
      <c r="A34" s="44"/>
      <c r="B34" s="45">
        <v>3</v>
      </c>
      <c r="C34" s="44" t="s">
        <v>3</v>
      </c>
      <c r="D34" s="46">
        <f>SUM(D35,D61,)</f>
        <v>698800</v>
      </c>
      <c r="E34" s="46">
        <f>E35+E61</f>
        <v>579747.88</v>
      </c>
      <c r="F34" s="82">
        <f t="shared" si="2"/>
        <v>82.96334859759588</v>
      </c>
      <c r="G34" s="68"/>
    </row>
    <row r="35" spans="1:9" s="19" customFormat="1" ht="12.75">
      <c r="A35" s="44"/>
      <c r="B35" s="45">
        <v>32</v>
      </c>
      <c r="C35" s="44" t="s">
        <v>20</v>
      </c>
      <c r="D35" s="46">
        <f>SUM(D36:D60)</f>
        <v>688800</v>
      </c>
      <c r="E35" s="46">
        <f>SUM(E36:E60)</f>
        <v>571833.64</v>
      </c>
      <c r="F35" s="82">
        <f t="shared" si="2"/>
        <v>83.01882113821138</v>
      </c>
      <c r="G35" s="68"/>
      <c r="H35" s="53"/>
      <c r="I35" s="53"/>
    </row>
    <row r="36" spans="1:7" s="19" customFormat="1" ht="12.75">
      <c r="A36" s="47"/>
      <c r="B36" s="48">
        <v>321</v>
      </c>
      <c r="C36" s="47" t="s">
        <v>60</v>
      </c>
      <c r="D36" s="50">
        <v>8000</v>
      </c>
      <c r="E36" s="57">
        <v>4005.48</v>
      </c>
      <c r="F36" s="84">
        <f t="shared" si="2"/>
        <v>50.06850000000001</v>
      </c>
      <c r="G36" s="68"/>
    </row>
    <row r="37" spans="1:7" s="19" customFormat="1" ht="14.25" customHeight="1">
      <c r="A37" s="47"/>
      <c r="B37" s="48">
        <v>321</v>
      </c>
      <c r="C37" s="47" t="s">
        <v>67</v>
      </c>
      <c r="D37" s="50">
        <v>6000</v>
      </c>
      <c r="E37" s="57">
        <v>2200</v>
      </c>
      <c r="F37" s="84">
        <f aca="true" t="shared" si="3" ref="F37:F60">E37/D37*100</f>
        <v>36.666666666666664</v>
      </c>
      <c r="G37" s="131"/>
    </row>
    <row r="38" spans="1:8" s="19" customFormat="1" ht="14.25" customHeight="1">
      <c r="A38" s="47"/>
      <c r="B38" s="48">
        <v>322</v>
      </c>
      <c r="C38" s="47" t="s">
        <v>61</v>
      </c>
      <c r="D38" s="50">
        <v>20000</v>
      </c>
      <c r="E38" s="57">
        <v>18320.5</v>
      </c>
      <c r="F38" s="84">
        <f t="shared" si="3"/>
        <v>91.60249999999999</v>
      </c>
      <c r="G38" s="131"/>
      <c r="H38" s="53"/>
    </row>
    <row r="39" spans="1:7" s="19" customFormat="1" ht="12.75">
      <c r="A39" s="47"/>
      <c r="B39" s="48">
        <v>322</v>
      </c>
      <c r="C39" s="47" t="s">
        <v>62</v>
      </c>
      <c r="D39" s="50">
        <v>45000</v>
      </c>
      <c r="E39" s="135">
        <v>47613.98</v>
      </c>
      <c r="F39" s="84">
        <f t="shared" si="3"/>
        <v>105.80884444444445</v>
      </c>
      <c r="G39" s="131"/>
    </row>
    <row r="40" spans="1:10" s="19" customFormat="1" ht="12.75">
      <c r="A40" s="47"/>
      <c r="B40" s="48">
        <v>322</v>
      </c>
      <c r="C40" s="47" t="s">
        <v>63</v>
      </c>
      <c r="D40" s="50">
        <v>4000</v>
      </c>
      <c r="E40" s="57">
        <v>1217.2</v>
      </c>
      <c r="F40" s="84">
        <f t="shared" si="3"/>
        <v>30.43</v>
      </c>
      <c r="G40" s="131"/>
      <c r="H40" s="53"/>
      <c r="I40" s="53"/>
      <c r="J40" s="50"/>
    </row>
    <row r="41" spans="1:10" s="19" customFormat="1" ht="12.75">
      <c r="A41" s="47"/>
      <c r="B41" s="48">
        <v>322</v>
      </c>
      <c r="C41" s="47" t="s">
        <v>75</v>
      </c>
      <c r="D41" s="50">
        <v>5000</v>
      </c>
      <c r="E41" s="57">
        <v>3448.65</v>
      </c>
      <c r="F41" s="84">
        <f t="shared" si="3"/>
        <v>68.97300000000001</v>
      </c>
      <c r="G41" s="131"/>
      <c r="I41" s="53"/>
      <c r="J41" s="50"/>
    </row>
    <row r="42" spans="1:10" s="19" customFormat="1" ht="12.75">
      <c r="A42" s="47"/>
      <c r="B42" s="48">
        <v>323</v>
      </c>
      <c r="C42" s="47" t="s">
        <v>53</v>
      </c>
      <c r="D42" s="50">
        <v>30000</v>
      </c>
      <c r="E42" s="135">
        <v>29095.07</v>
      </c>
      <c r="F42" s="84">
        <f t="shared" si="3"/>
        <v>96.98356666666666</v>
      </c>
      <c r="G42" s="131"/>
      <c r="I42" s="53"/>
      <c r="J42" s="50"/>
    </row>
    <row r="43" spans="1:10" s="19" customFormat="1" ht="12.75">
      <c r="A43" s="47"/>
      <c r="B43" s="48">
        <v>323</v>
      </c>
      <c r="C43" s="47" t="s">
        <v>64</v>
      </c>
      <c r="D43" s="50">
        <v>10000</v>
      </c>
      <c r="E43" s="57">
        <v>3126.24</v>
      </c>
      <c r="F43" s="84">
        <f t="shared" si="3"/>
        <v>31.262399999999996</v>
      </c>
      <c r="G43" s="131"/>
      <c r="J43" s="50"/>
    </row>
    <row r="44" spans="1:10" ht="12.75">
      <c r="A44" s="47"/>
      <c r="B44" s="48">
        <v>323</v>
      </c>
      <c r="C44" s="47" t="s">
        <v>65</v>
      </c>
      <c r="D44" s="50">
        <v>15000</v>
      </c>
      <c r="E44" s="57">
        <v>5340.1</v>
      </c>
      <c r="F44" s="84">
        <f t="shared" si="3"/>
        <v>35.60066666666667</v>
      </c>
      <c r="G44" s="132"/>
      <c r="H44" s="29"/>
      <c r="I44" s="29"/>
      <c r="J44" s="57"/>
    </row>
    <row r="45" spans="1:10" s="19" customFormat="1" ht="12.75">
      <c r="A45" s="47"/>
      <c r="B45" s="48">
        <v>323</v>
      </c>
      <c r="C45" s="49" t="s">
        <v>152</v>
      </c>
      <c r="D45" s="50">
        <v>10000</v>
      </c>
      <c r="E45" s="57">
        <v>6194.44</v>
      </c>
      <c r="F45" s="84">
        <f t="shared" si="3"/>
        <v>61.9444</v>
      </c>
      <c r="G45" s="131"/>
      <c r="I45" s="53"/>
      <c r="J45" s="50"/>
    </row>
    <row r="46" spans="1:10" s="19" customFormat="1" ht="12.75">
      <c r="A46" s="47"/>
      <c r="B46" s="48">
        <v>323</v>
      </c>
      <c r="C46" s="49" t="s">
        <v>176</v>
      </c>
      <c r="D46" s="50">
        <v>110000</v>
      </c>
      <c r="E46" s="135">
        <v>98400</v>
      </c>
      <c r="F46" s="84">
        <f t="shared" si="3"/>
        <v>89.45454545454545</v>
      </c>
      <c r="G46" s="131"/>
      <c r="I46" s="53"/>
      <c r="J46" s="50"/>
    </row>
    <row r="47" spans="1:10" s="19" customFormat="1" ht="12.75">
      <c r="A47" s="49"/>
      <c r="B47" s="58">
        <v>323</v>
      </c>
      <c r="C47" s="49" t="s">
        <v>142</v>
      </c>
      <c r="D47" s="57">
        <v>20000</v>
      </c>
      <c r="E47" s="57">
        <v>8122.5</v>
      </c>
      <c r="F47" s="84">
        <f t="shared" si="3"/>
        <v>40.612500000000004</v>
      </c>
      <c r="G47" s="131"/>
      <c r="H47" s="53"/>
      <c r="I47" s="53"/>
      <c r="J47" s="57"/>
    </row>
    <row r="48" spans="1:10" s="19" customFormat="1" ht="12.75">
      <c r="A48" s="49"/>
      <c r="B48" s="58">
        <v>323</v>
      </c>
      <c r="C48" s="49" t="s">
        <v>143</v>
      </c>
      <c r="D48" s="57">
        <v>60000</v>
      </c>
      <c r="E48" s="57">
        <v>35270</v>
      </c>
      <c r="F48" s="84">
        <f t="shared" si="3"/>
        <v>58.78333333333333</v>
      </c>
      <c r="G48" s="126"/>
      <c r="I48" s="53"/>
      <c r="J48" s="57"/>
    </row>
    <row r="49" spans="1:10" s="19" customFormat="1" ht="12.75">
      <c r="A49" s="49"/>
      <c r="B49" s="58">
        <v>323</v>
      </c>
      <c r="C49" s="49" t="s">
        <v>144</v>
      </c>
      <c r="D49" s="57">
        <v>13000</v>
      </c>
      <c r="E49" s="57">
        <v>9268.99</v>
      </c>
      <c r="F49" s="84">
        <f t="shared" si="3"/>
        <v>71.29992307692308</v>
      </c>
      <c r="G49" s="128"/>
      <c r="I49" s="53"/>
      <c r="J49" s="57"/>
    </row>
    <row r="50" spans="1:9" ht="12.75">
      <c r="A50" s="47"/>
      <c r="B50" s="48">
        <v>323</v>
      </c>
      <c r="C50" s="47" t="s">
        <v>68</v>
      </c>
      <c r="D50" s="50">
        <v>10000</v>
      </c>
      <c r="E50" s="57">
        <v>9666.68</v>
      </c>
      <c r="F50" s="84">
        <f t="shared" si="3"/>
        <v>96.66680000000001</v>
      </c>
      <c r="G50" s="68"/>
      <c r="I50" s="29"/>
    </row>
    <row r="51" spans="1:7" ht="24">
      <c r="A51" s="47"/>
      <c r="B51" s="48">
        <v>323</v>
      </c>
      <c r="C51" s="49" t="s">
        <v>153</v>
      </c>
      <c r="D51" s="50">
        <v>11000</v>
      </c>
      <c r="E51" s="57">
        <v>6761.33</v>
      </c>
      <c r="F51" s="84">
        <f t="shared" si="3"/>
        <v>61.46663636363636</v>
      </c>
      <c r="G51" s="68"/>
    </row>
    <row r="52" spans="1:7" ht="12.75">
      <c r="A52" s="47"/>
      <c r="B52" s="48">
        <v>323</v>
      </c>
      <c r="C52" s="49" t="s">
        <v>156</v>
      </c>
      <c r="D52" s="50">
        <v>1500</v>
      </c>
      <c r="E52" s="57">
        <v>330</v>
      </c>
      <c r="F52" s="84">
        <f t="shared" si="3"/>
        <v>22</v>
      </c>
      <c r="G52" s="68"/>
    </row>
    <row r="53" spans="1:7" s="19" customFormat="1" ht="12.75">
      <c r="A53" s="49"/>
      <c r="B53" s="58">
        <v>323</v>
      </c>
      <c r="C53" s="49" t="s">
        <v>154</v>
      </c>
      <c r="D53" s="57">
        <v>40000</v>
      </c>
      <c r="E53" s="57">
        <v>35400</v>
      </c>
      <c r="F53" s="84">
        <f t="shared" si="3"/>
        <v>88.5</v>
      </c>
      <c r="G53" s="128"/>
    </row>
    <row r="54" spans="1:7" ht="12.75">
      <c r="A54" s="47"/>
      <c r="B54" s="58">
        <v>323</v>
      </c>
      <c r="C54" s="49" t="s">
        <v>200</v>
      </c>
      <c r="D54" s="57">
        <v>4300</v>
      </c>
      <c r="E54" s="57">
        <v>4226.6</v>
      </c>
      <c r="F54" s="84">
        <f t="shared" si="3"/>
        <v>98.29302325581396</v>
      </c>
      <c r="G54" s="68"/>
    </row>
    <row r="55" spans="1:7" s="19" customFormat="1" ht="12.75">
      <c r="A55" s="47"/>
      <c r="B55" s="48">
        <v>329</v>
      </c>
      <c r="C55" s="49" t="s">
        <v>155</v>
      </c>
      <c r="D55" s="50">
        <v>10000</v>
      </c>
      <c r="E55" s="57">
        <v>4768.93</v>
      </c>
      <c r="F55" s="84">
        <f t="shared" si="3"/>
        <v>47.6893</v>
      </c>
      <c r="G55" s="68"/>
    </row>
    <row r="56" spans="1:7" s="19" customFormat="1" ht="12.75">
      <c r="A56" s="49"/>
      <c r="B56" s="58">
        <v>329</v>
      </c>
      <c r="C56" s="49" t="s">
        <v>54</v>
      </c>
      <c r="D56" s="57">
        <v>13000</v>
      </c>
      <c r="E56" s="57">
        <v>13037.46</v>
      </c>
      <c r="F56" s="84">
        <f t="shared" si="3"/>
        <v>100.28815384615383</v>
      </c>
      <c r="G56" s="128"/>
    </row>
    <row r="57" spans="1:7" ht="12.75">
      <c r="A57" s="47"/>
      <c r="B57" s="48">
        <v>329</v>
      </c>
      <c r="C57" s="47" t="s">
        <v>55</v>
      </c>
      <c r="D57" s="50">
        <v>8000</v>
      </c>
      <c r="E57" s="57">
        <v>7160</v>
      </c>
      <c r="F57" s="84">
        <f t="shared" si="3"/>
        <v>89.5</v>
      </c>
      <c r="G57" s="68"/>
    </row>
    <row r="58" spans="1:7" ht="12.75">
      <c r="A58" s="47"/>
      <c r="B58" s="48">
        <v>329</v>
      </c>
      <c r="C58" s="49" t="s">
        <v>101</v>
      </c>
      <c r="D58" s="50">
        <v>15000</v>
      </c>
      <c r="E58" s="57">
        <v>10300</v>
      </c>
      <c r="F58" s="84">
        <f t="shared" si="3"/>
        <v>68.66666666666667</v>
      </c>
      <c r="G58" s="128"/>
    </row>
    <row r="59" spans="1:7" ht="12.75">
      <c r="A59" s="47"/>
      <c r="B59" s="48">
        <v>329</v>
      </c>
      <c r="C59" s="49" t="s">
        <v>190</v>
      </c>
      <c r="D59" s="50">
        <v>10000</v>
      </c>
      <c r="E59" s="57">
        <v>0</v>
      </c>
      <c r="F59" s="84">
        <f t="shared" si="3"/>
        <v>0</v>
      </c>
      <c r="G59" s="68"/>
    </row>
    <row r="60" spans="1:7" s="19" customFormat="1" ht="36">
      <c r="A60" s="49"/>
      <c r="B60" s="58">
        <v>329</v>
      </c>
      <c r="C60" s="49" t="s">
        <v>187</v>
      </c>
      <c r="D60" s="57">
        <v>210000</v>
      </c>
      <c r="E60" s="57">
        <v>208559.49</v>
      </c>
      <c r="F60" s="84">
        <f t="shared" si="3"/>
        <v>99.31404285714285</v>
      </c>
      <c r="G60" s="68"/>
    </row>
    <row r="61" spans="1:7" s="19" customFormat="1" ht="12.75">
      <c r="A61" s="44"/>
      <c r="B61" s="45">
        <v>34</v>
      </c>
      <c r="C61" s="44" t="s">
        <v>25</v>
      </c>
      <c r="D61" s="46">
        <f>D62</f>
        <v>10000</v>
      </c>
      <c r="E61" s="46">
        <f>E62</f>
        <v>7914.24</v>
      </c>
      <c r="F61" s="82">
        <f aca="true" t="shared" si="4" ref="F61:F101">E61/D61*100</f>
        <v>79.1424</v>
      </c>
      <c r="G61" s="68"/>
    </row>
    <row r="62" spans="1:7" s="19" customFormat="1" ht="12.75">
      <c r="A62" s="47"/>
      <c r="B62" s="48">
        <v>343</v>
      </c>
      <c r="C62" s="47" t="s">
        <v>66</v>
      </c>
      <c r="D62" s="50">
        <v>10000</v>
      </c>
      <c r="E62" s="135">
        <v>7914.24</v>
      </c>
      <c r="F62" s="84">
        <f t="shared" si="4"/>
        <v>79.1424</v>
      </c>
      <c r="G62" s="68"/>
    </row>
    <row r="63" spans="1:7" s="19" customFormat="1" ht="12.75">
      <c r="A63" s="54" t="s">
        <v>52</v>
      </c>
      <c r="B63" s="59">
        <v>1009</v>
      </c>
      <c r="C63" s="54" t="s">
        <v>122</v>
      </c>
      <c r="D63" s="56">
        <f>D64</f>
        <v>780000</v>
      </c>
      <c r="E63" s="92">
        <f>E64</f>
        <v>783484.1</v>
      </c>
      <c r="F63" s="85">
        <f t="shared" si="4"/>
        <v>100.4466794871795</v>
      </c>
      <c r="G63" s="68"/>
    </row>
    <row r="64" spans="1:6" ht="12.75">
      <c r="A64" s="37" t="s">
        <v>85</v>
      </c>
      <c r="B64" s="38">
        <v>104</v>
      </c>
      <c r="C64" s="37" t="s">
        <v>76</v>
      </c>
      <c r="D64" s="39">
        <f>SUM(D68,D75)</f>
        <v>780000</v>
      </c>
      <c r="E64" s="39">
        <f>E65+E72</f>
        <v>783484.1</v>
      </c>
      <c r="F64" s="83">
        <f t="shared" si="4"/>
        <v>100.4466794871795</v>
      </c>
    </row>
    <row r="65" spans="1:6" ht="12.75">
      <c r="A65" s="37" t="s">
        <v>121</v>
      </c>
      <c r="B65" s="40" t="s">
        <v>133</v>
      </c>
      <c r="C65" s="37" t="s">
        <v>77</v>
      </c>
      <c r="D65" s="39">
        <f>D68</f>
        <v>400000</v>
      </c>
      <c r="E65" s="39">
        <f>E66</f>
        <v>406145.75</v>
      </c>
      <c r="F65" s="83">
        <f t="shared" si="4"/>
        <v>101.5364375</v>
      </c>
    </row>
    <row r="66" spans="1:6" ht="12.75">
      <c r="A66" s="41"/>
      <c r="B66" s="51" t="s">
        <v>116</v>
      </c>
      <c r="C66" s="41" t="s">
        <v>146</v>
      </c>
      <c r="D66" s="52">
        <f>D67</f>
        <v>400000</v>
      </c>
      <c r="E66" s="52">
        <f>E67</f>
        <v>406145.75</v>
      </c>
      <c r="F66" s="81">
        <f t="shared" si="4"/>
        <v>101.5364375</v>
      </c>
    </row>
    <row r="67" spans="1:6" ht="12.75">
      <c r="A67" s="44"/>
      <c r="B67" s="45">
        <v>3</v>
      </c>
      <c r="C67" s="44" t="s">
        <v>3</v>
      </c>
      <c r="D67" s="46">
        <f>D68</f>
        <v>400000</v>
      </c>
      <c r="E67" s="46">
        <f>E68</f>
        <v>406145.75</v>
      </c>
      <c r="F67" s="82">
        <f t="shared" si="4"/>
        <v>101.5364375</v>
      </c>
    </row>
    <row r="68" spans="1:7" s="19" customFormat="1" ht="12.75">
      <c r="A68" s="44"/>
      <c r="B68" s="45">
        <v>32</v>
      </c>
      <c r="C68" s="44" t="s">
        <v>20</v>
      </c>
      <c r="D68" s="46">
        <f>SUM(D69:D71)</f>
        <v>400000</v>
      </c>
      <c r="E68" s="46">
        <f>E69+E70+E71</f>
        <v>406145.75</v>
      </c>
      <c r="F68" s="82">
        <f t="shared" si="4"/>
        <v>101.5364375</v>
      </c>
      <c r="G68" s="68"/>
    </row>
    <row r="69" spans="1:7" ht="12.75">
      <c r="A69" s="47"/>
      <c r="B69" s="48">
        <v>322</v>
      </c>
      <c r="C69" s="49" t="s">
        <v>185</v>
      </c>
      <c r="D69" s="150">
        <v>300000</v>
      </c>
      <c r="E69" s="151">
        <v>308330.2</v>
      </c>
      <c r="F69" s="152">
        <f t="shared" si="4"/>
        <v>102.77673333333335</v>
      </c>
      <c r="G69" s="68"/>
    </row>
    <row r="70" spans="1:7" ht="12.75">
      <c r="A70" s="47"/>
      <c r="B70" s="48">
        <v>322</v>
      </c>
      <c r="C70" s="49" t="s">
        <v>184</v>
      </c>
      <c r="D70" s="150"/>
      <c r="E70" s="151"/>
      <c r="F70" s="152"/>
      <c r="G70" s="68"/>
    </row>
    <row r="71" spans="1:7" ht="12.75">
      <c r="A71" s="47"/>
      <c r="B71" s="48">
        <v>323</v>
      </c>
      <c r="C71" s="47" t="s">
        <v>78</v>
      </c>
      <c r="D71" s="50">
        <v>100000</v>
      </c>
      <c r="E71" s="135">
        <v>97815.55</v>
      </c>
      <c r="F71" s="84">
        <f t="shared" si="4"/>
        <v>97.81555</v>
      </c>
      <c r="G71" s="68"/>
    </row>
    <row r="72" spans="1:6" ht="12.75">
      <c r="A72" s="37"/>
      <c r="B72" s="40" t="s">
        <v>79</v>
      </c>
      <c r="C72" s="37" t="s">
        <v>76</v>
      </c>
      <c r="D72" s="39">
        <f>D75</f>
        <v>380000</v>
      </c>
      <c r="E72" s="39">
        <f>E73</f>
        <v>377338.35</v>
      </c>
      <c r="F72" s="83">
        <f t="shared" si="4"/>
        <v>99.29956578947368</v>
      </c>
    </row>
    <row r="73" spans="1:6" ht="13.5" customHeight="1">
      <c r="A73" s="41"/>
      <c r="B73" s="51" t="s">
        <v>116</v>
      </c>
      <c r="C73" s="41" t="s">
        <v>146</v>
      </c>
      <c r="D73" s="52">
        <f>D75</f>
        <v>380000</v>
      </c>
      <c r="E73" s="52">
        <f>E74</f>
        <v>377338.35</v>
      </c>
      <c r="F73" s="81">
        <f t="shared" si="4"/>
        <v>99.29956578947368</v>
      </c>
    </row>
    <row r="74" spans="1:7" s="19" customFormat="1" ht="12.75">
      <c r="A74" s="44"/>
      <c r="B74" s="45">
        <v>3</v>
      </c>
      <c r="C74" s="44" t="s">
        <v>3</v>
      </c>
      <c r="D74" s="46">
        <f>D75</f>
        <v>380000</v>
      </c>
      <c r="E74" s="46">
        <f>E75</f>
        <v>377338.35</v>
      </c>
      <c r="F74" s="82">
        <f t="shared" si="4"/>
        <v>99.29956578947368</v>
      </c>
      <c r="G74" s="68"/>
    </row>
    <row r="75" spans="1:6" ht="12.75">
      <c r="A75" s="44"/>
      <c r="B75" s="45">
        <v>32</v>
      </c>
      <c r="C75" s="44" t="s">
        <v>20</v>
      </c>
      <c r="D75" s="46">
        <f>SUM(D76:D78)</f>
        <v>380000</v>
      </c>
      <c r="E75" s="46">
        <f>E76+E77+E78</f>
        <v>377338.35</v>
      </c>
      <c r="F75" s="82">
        <f t="shared" si="4"/>
        <v>99.29956578947368</v>
      </c>
    </row>
    <row r="76" spans="1:7" ht="12.75">
      <c r="A76" s="44"/>
      <c r="B76" s="58">
        <v>323</v>
      </c>
      <c r="C76" s="49" t="s">
        <v>141</v>
      </c>
      <c r="D76" s="57">
        <v>100000</v>
      </c>
      <c r="E76" s="57">
        <v>99704.72</v>
      </c>
      <c r="F76" s="84">
        <f t="shared" si="4"/>
        <v>99.70472000000001</v>
      </c>
      <c r="G76" s="68"/>
    </row>
    <row r="77" spans="1:7" ht="12.75">
      <c r="A77" s="44"/>
      <c r="B77" s="58">
        <v>323</v>
      </c>
      <c r="C77" s="49" t="s">
        <v>126</v>
      </c>
      <c r="D77" s="57">
        <v>250000</v>
      </c>
      <c r="E77" s="57">
        <v>247638</v>
      </c>
      <c r="F77" s="84">
        <f t="shared" si="4"/>
        <v>99.0552</v>
      </c>
      <c r="G77" s="68"/>
    </row>
    <row r="78" spans="1:7" s="19" customFormat="1" ht="12.75">
      <c r="A78" s="47"/>
      <c r="B78" s="48">
        <v>323</v>
      </c>
      <c r="C78" s="49" t="s">
        <v>157</v>
      </c>
      <c r="D78" s="50">
        <v>30000</v>
      </c>
      <c r="E78" s="57">
        <v>29995.63</v>
      </c>
      <c r="F78" s="84">
        <f t="shared" si="4"/>
        <v>99.98543333333333</v>
      </c>
      <c r="G78" s="68"/>
    </row>
    <row r="79" spans="1:6" ht="12.75">
      <c r="A79" s="54" t="s">
        <v>52</v>
      </c>
      <c r="B79" s="55">
        <v>1010</v>
      </c>
      <c r="C79" s="54" t="s">
        <v>123</v>
      </c>
      <c r="D79" s="56">
        <f>SUM(D82,D87,D92,D97,D102,D108,D125,D113)</f>
        <v>2541703.3</v>
      </c>
      <c r="E79" s="91">
        <f>E80</f>
        <v>2317292.57</v>
      </c>
      <c r="F79" s="85">
        <f t="shared" si="4"/>
        <v>91.17085263256337</v>
      </c>
    </row>
    <row r="80" spans="1:6" ht="12.75">
      <c r="A80" s="37" t="s">
        <v>85</v>
      </c>
      <c r="B80" s="38">
        <v>109</v>
      </c>
      <c r="C80" s="37" t="s">
        <v>80</v>
      </c>
      <c r="D80" s="39">
        <f>D79</f>
        <v>2541703.3</v>
      </c>
      <c r="E80" s="39">
        <f>E81+E86+E91+E96+E101+E107+E124+E112</f>
        <v>2317292.57</v>
      </c>
      <c r="F80" s="83">
        <f t="shared" si="4"/>
        <v>91.17085263256337</v>
      </c>
    </row>
    <row r="81" spans="1:6" ht="12.75">
      <c r="A81" s="37" t="s">
        <v>121</v>
      </c>
      <c r="B81" s="40" t="s">
        <v>134</v>
      </c>
      <c r="C81" s="37" t="s">
        <v>81</v>
      </c>
      <c r="D81" s="39">
        <f>D84</f>
        <v>287815</v>
      </c>
      <c r="E81" s="39">
        <f>E82</f>
        <v>262367.98</v>
      </c>
      <c r="F81" s="83">
        <f t="shared" si="4"/>
        <v>91.1585497628685</v>
      </c>
    </row>
    <row r="82" spans="1:6" ht="15.75" customHeight="1">
      <c r="A82" s="41"/>
      <c r="B82" s="51" t="s">
        <v>116</v>
      </c>
      <c r="C82" s="41" t="s">
        <v>196</v>
      </c>
      <c r="D82" s="52">
        <f>D84</f>
        <v>287815</v>
      </c>
      <c r="E82" s="52">
        <f>E83</f>
        <v>262367.98</v>
      </c>
      <c r="F82" s="81">
        <f t="shared" si="4"/>
        <v>91.1585497628685</v>
      </c>
    </row>
    <row r="83" spans="1:6" ht="12.75">
      <c r="A83" s="44"/>
      <c r="B83" s="45">
        <v>4</v>
      </c>
      <c r="C83" s="44" t="s">
        <v>4</v>
      </c>
      <c r="D83" s="46">
        <f>D84</f>
        <v>287815</v>
      </c>
      <c r="E83" s="46">
        <f>E84</f>
        <v>262367.98</v>
      </c>
      <c r="F83" s="82">
        <f t="shared" si="4"/>
        <v>91.1585497628685</v>
      </c>
    </row>
    <row r="84" spans="1:8" ht="12.75">
      <c r="A84" s="44"/>
      <c r="B84" s="45">
        <v>41</v>
      </c>
      <c r="C84" s="44" t="s">
        <v>30</v>
      </c>
      <c r="D84" s="46">
        <f>SUM(D85:D85)</f>
        <v>287815</v>
      </c>
      <c r="E84" s="46">
        <f>E85</f>
        <v>262367.98</v>
      </c>
      <c r="F84" s="82">
        <f t="shared" si="4"/>
        <v>91.1585497628685</v>
      </c>
      <c r="H84" s="29"/>
    </row>
    <row r="85" spans="1:7" ht="24">
      <c r="A85" s="47"/>
      <c r="B85" s="48">
        <v>412</v>
      </c>
      <c r="C85" s="49" t="s">
        <v>167</v>
      </c>
      <c r="D85" s="57">
        <v>287815</v>
      </c>
      <c r="E85" s="135">
        <v>262367.98</v>
      </c>
      <c r="F85" s="84">
        <f t="shared" si="4"/>
        <v>91.1585497628685</v>
      </c>
      <c r="G85" s="68"/>
    </row>
    <row r="86" spans="1:6" ht="12.75">
      <c r="A86" s="37"/>
      <c r="B86" s="40" t="s">
        <v>124</v>
      </c>
      <c r="C86" s="37" t="s">
        <v>114</v>
      </c>
      <c r="D86" s="39">
        <f>D89</f>
        <v>1013888.3</v>
      </c>
      <c r="E86" s="39">
        <f>E87</f>
        <v>877739.95</v>
      </c>
      <c r="F86" s="83">
        <f t="shared" si="4"/>
        <v>86.57166178956793</v>
      </c>
    </row>
    <row r="87" spans="1:8" ht="24">
      <c r="A87" s="41"/>
      <c r="B87" s="51" t="s">
        <v>116</v>
      </c>
      <c r="C87" s="41" t="s">
        <v>209</v>
      </c>
      <c r="D87" s="52">
        <f>D89</f>
        <v>1013888.3</v>
      </c>
      <c r="E87" s="52">
        <f>E88</f>
        <v>877739.95</v>
      </c>
      <c r="F87" s="81">
        <f t="shared" si="4"/>
        <v>86.57166178956793</v>
      </c>
      <c r="H87" s="29"/>
    </row>
    <row r="88" spans="1:6" ht="14.25" customHeight="1">
      <c r="A88" s="47"/>
      <c r="B88" s="45">
        <v>4</v>
      </c>
      <c r="C88" s="44" t="s">
        <v>4</v>
      </c>
      <c r="D88" s="46">
        <f>D89</f>
        <v>1013888.3</v>
      </c>
      <c r="E88" s="46">
        <f>E89</f>
        <v>877739.95</v>
      </c>
      <c r="F88" s="82">
        <f t="shared" si="4"/>
        <v>86.57166178956793</v>
      </c>
    </row>
    <row r="89" spans="1:6" ht="12.75">
      <c r="A89" s="47"/>
      <c r="B89" s="45">
        <v>42</v>
      </c>
      <c r="C89" s="44" t="s">
        <v>32</v>
      </c>
      <c r="D89" s="46">
        <f>SUM(D90:D90)</f>
        <v>1013888.3</v>
      </c>
      <c r="E89" s="136">
        <f>E90</f>
        <v>877739.95</v>
      </c>
      <c r="F89" s="82">
        <f t="shared" si="4"/>
        <v>86.57166178956793</v>
      </c>
    </row>
    <row r="90" spans="1:7" ht="12.75">
      <c r="A90" s="47"/>
      <c r="B90" s="48">
        <v>421</v>
      </c>
      <c r="C90" s="49" t="s">
        <v>169</v>
      </c>
      <c r="D90" s="57">
        <v>1013888.3</v>
      </c>
      <c r="E90" s="57">
        <v>877739.95</v>
      </c>
      <c r="F90" s="84">
        <f t="shared" si="4"/>
        <v>86.57166178956793</v>
      </c>
      <c r="G90" s="68"/>
    </row>
    <row r="91" spans="1:6" ht="12.75">
      <c r="A91" s="37"/>
      <c r="B91" s="40" t="s">
        <v>82</v>
      </c>
      <c r="C91" s="37" t="s">
        <v>174</v>
      </c>
      <c r="D91" s="39">
        <f>D94</f>
        <v>120000</v>
      </c>
      <c r="E91" s="39">
        <f>E92</f>
        <v>111787.5</v>
      </c>
      <c r="F91" s="83">
        <f t="shared" si="4"/>
        <v>93.15625</v>
      </c>
    </row>
    <row r="92" spans="1:6" ht="12.75">
      <c r="A92" s="41"/>
      <c r="B92" s="51" t="s">
        <v>116</v>
      </c>
      <c r="C92" s="41" t="s">
        <v>117</v>
      </c>
      <c r="D92" s="52">
        <f>D94</f>
        <v>120000</v>
      </c>
      <c r="E92" s="52">
        <f>E93</f>
        <v>111787.5</v>
      </c>
      <c r="F92" s="81">
        <f t="shared" si="4"/>
        <v>93.15625</v>
      </c>
    </row>
    <row r="93" spans="1:6" ht="25.5" customHeight="1">
      <c r="A93" s="44"/>
      <c r="B93" s="45">
        <v>4</v>
      </c>
      <c r="C93" s="44" t="s">
        <v>4</v>
      </c>
      <c r="D93" s="46">
        <f>D94</f>
        <v>120000</v>
      </c>
      <c r="E93" s="46">
        <f>E94</f>
        <v>111787.5</v>
      </c>
      <c r="F93" s="82">
        <f t="shared" si="4"/>
        <v>93.15625</v>
      </c>
    </row>
    <row r="94" spans="1:6" ht="12.75">
      <c r="A94" s="44"/>
      <c r="B94" s="45">
        <v>42</v>
      </c>
      <c r="C94" s="44" t="s">
        <v>111</v>
      </c>
      <c r="D94" s="46">
        <f>D95</f>
        <v>120000</v>
      </c>
      <c r="E94" s="46">
        <f>E95</f>
        <v>111787.5</v>
      </c>
      <c r="F94" s="82">
        <f t="shared" si="4"/>
        <v>93.15625</v>
      </c>
    </row>
    <row r="95" spans="1:7" ht="12.75">
      <c r="A95" s="44"/>
      <c r="B95" s="58">
        <v>421</v>
      </c>
      <c r="C95" s="49" t="s">
        <v>175</v>
      </c>
      <c r="D95" s="57">
        <v>120000</v>
      </c>
      <c r="E95" s="57">
        <v>111787.5</v>
      </c>
      <c r="F95" s="84">
        <f t="shared" si="4"/>
        <v>93.15625</v>
      </c>
      <c r="G95" s="124"/>
    </row>
    <row r="96" spans="1:6" ht="12.75">
      <c r="A96" s="75"/>
      <c r="B96" s="76" t="s">
        <v>127</v>
      </c>
      <c r="C96" s="75" t="s">
        <v>128</v>
      </c>
      <c r="D96" s="77">
        <f>D100</f>
        <v>420000</v>
      </c>
      <c r="E96" s="77">
        <f>E97</f>
        <v>399625.63</v>
      </c>
      <c r="F96" s="83">
        <f t="shared" si="4"/>
        <v>95.14895952380952</v>
      </c>
    </row>
    <row r="97" spans="1:6" ht="24">
      <c r="A97" s="60"/>
      <c r="B97" s="61" t="s">
        <v>116</v>
      </c>
      <c r="C97" s="41" t="s">
        <v>197</v>
      </c>
      <c r="D97" s="43">
        <f>D98</f>
        <v>420000</v>
      </c>
      <c r="E97" s="52">
        <f>E98</f>
        <v>399625.63</v>
      </c>
      <c r="F97" s="81">
        <f t="shared" si="4"/>
        <v>95.14895952380952</v>
      </c>
    </row>
    <row r="98" spans="1:6" ht="12.75">
      <c r="A98" s="44"/>
      <c r="B98" s="45">
        <v>4</v>
      </c>
      <c r="C98" s="44" t="s">
        <v>4</v>
      </c>
      <c r="D98" s="46">
        <f>D99</f>
        <v>420000</v>
      </c>
      <c r="E98" s="46">
        <f>E99</f>
        <v>399625.63</v>
      </c>
      <c r="F98" s="82">
        <f t="shared" si="4"/>
        <v>95.14895952380952</v>
      </c>
    </row>
    <row r="99" spans="1:6" ht="12.75">
      <c r="A99" s="44"/>
      <c r="B99" s="45">
        <v>42</v>
      </c>
      <c r="C99" s="44" t="s">
        <v>32</v>
      </c>
      <c r="D99" s="46">
        <f>D100</f>
        <v>420000</v>
      </c>
      <c r="E99" s="46">
        <f>E100</f>
        <v>399625.63</v>
      </c>
      <c r="F99" s="82">
        <f t="shared" si="4"/>
        <v>95.14895952380952</v>
      </c>
    </row>
    <row r="100" spans="1:7" ht="12.75">
      <c r="A100" s="44"/>
      <c r="B100" s="58">
        <v>421</v>
      </c>
      <c r="C100" s="49" t="s">
        <v>164</v>
      </c>
      <c r="D100" s="57">
        <v>420000</v>
      </c>
      <c r="E100" s="57">
        <v>399625.63</v>
      </c>
      <c r="F100" s="84">
        <f t="shared" si="4"/>
        <v>95.14895952380952</v>
      </c>
      <c r="G100" s="68"/>
    </row>
    <row r="101" spans="1:6" ht="12.75">
      <c r="A101" s="75"/>
      <c r="B101" s="76" t="s">
        <v>147</v>
      </c>
      <c r="C101" s="75" t="s">
        <v>148</v>
      </c>
      <c r="D101" s="77">
        <f>D103</f>
        <v>310000</v>
      </c>
      <c r="E101" s="77">
        <f>E102</f>
        <v>303902.13</v>
      </c>
      <c r="F101" s="83">
        <f t="shared" si="4"/>
        <v>98.03294516129031</v>
      </c>
    </row>
    <row r="102" spans="1:7" s="19" customFormat="1" ht="24">
      <c r="A102" s="60"/>
      <c r="B102" s="61" t="s">
        <v>116</v>
      </c>
      <c r="C102" s="41" t="s">
        <v>197</v>
      </c>
      <c r="D102" s="43">
        <f>D103</f>
        <v>310000</v>
      </c>
      <c r="E102" s="52">
        <f>E103</f>
        <v>303902.13</v>
      </c>
      <c r="F102" s="81">
        <f aca="true" t="shared" si="5" ref="F102:F155">E102/D102*100</f>
        <v>98.03294516129031</v>
      </c>
      <c r="G102" s="68"/>
    </row>
    <row r="103" spans="1:6" ht="12.75">
      <c r="A103" s="49"/>
      <c r="B103" s="45">
        <v>4</v>
      </c>
      <c r="C103" s="44" t="s">
        <v>4</v>
      </c>
      <c r="D103" s="46">
        <f>SUM(D105:D106)</f>
        <v>310000</v>
      </c>
      <c r="E103" s="46">
        <f>E104</f>
        <v>303902.13</v>
      </c>
      <c r="F103" s="82">
        <f t="shared" si="5"/>
        <v>98.03294516129031</v>
      </c>
    </row>
    <row r="104" spans="1:7" s="19" customFormat="1" ht="12.75">
      <c r="A104" s="49"/>
      <c r="B104" s="45">
        <v>42</v>
      </c>
      <c r="C104" s="44" t="s">
        <v>32</v>
      </c>
      <c r="D104" s="46">
        <f>SUM(D105:D106)</f>
        <v>310000</v>
      </c>
      <c r="E104" s="46">
        <f>E105+E106</f>
        <v>303902.13</v>
      </c>
      <c r="F104" s="82">
        <f t="shared" si="5"/>
        <v>98.03294516129031</v>
      </c>
      <c r="G104" s="68"/>
    </row>
    <row r="105" spans="1:7" s="19" customFormat="1" ht="24">
      <c r="A105" s="49"/>
      <c r="B105" s="58">
        <v>421</v>
      </c>
      <c r="C105" s="49" t="s">
        <v>177</v>
      </c>
      <c r="D105" s="57">
        <v>60000</v>
      </c>
      <c r="E105" s="57">
        <v>53902.13</v>
      </c>
      <c r="F105" s="84">
        <f t="shared" si="5"/>
        <v>89.83688333333333</v>
      </c>
      <c r="G105" s="68"/>
    </row>
    <row r="106" spans="1:7" s="19" customFormat="1" ht="24">
      <c r="A106" s="49"/>
      <c r="B106" s="58">
        <v>421</v>
      </c>
      <c r="C106" s="49" t="s">
        <v>178</v>
      </c>
      <c r="D106" s="57">
        <v>250000</v>
      </c>
      <c r="E106" s="57">
        <v>250000</v>
      </c>
      <c r="F106" s="84">
        <f t="shared" si="5"/>
        <v>100</v>
      </c>
      <c r="G106" s="68"/>
    </row>
    <row r="107" spans="1:7" s="19" customFormat="1" ht="12.75">
      <c r="A107" s="79"/>
      <c r="B107" s="80" t="s">
        <v>125</v>
      </c>
      <c r="C107" s="75" t="s">
        <v>198</v>
      </c>
      <c r="D107" s="78">
        <f aca="true" t="shared" si="6" ref="D107:E109">D108</f>
        <v>340000</v>
      </c>
      <c r="E107" s="78">
        <f t="shared" si="6"/>
        <v>316411.88</v>
      </c>
      <c r="F107" s="83">
        <f t="shared" si="5"/>
        <v>93.06231764705882</v>
      </c>
      <c r="G107" s="68"/>
    </row>
    <row r="108" spans="1:6" ht="24">
      <c r="A108" s="60"/>
      <c r="B108" s="61" t="s">
        <v>116</v>
      </c>
      <c r="C108" s="41" t="s">
        <v>197</v>
      </c>
      <c r="D108" s="52">
        <f t="shared" si="6"/>
        <v>340000</v>
      </c>
      <c r="E108" s="52">
        <f t="shared" si="6"/>
        <v>316411.88</v>
      </c>
      <c r="F108" s="81">
        <f t="shared" si="5"/>
        <v>93.06231764705882</v>
      </c>
    </row>
    <row r="109" spans="1:7" s="19" customFormat="1" ht="12.75">
      <c r="A109" s="44"/>
      <c r="B109" s="45">
        <v>4</v>
      </c>
      <c r="C109" s="44" t="s">
        <v>4</v>
      </c>
      <c r="D109" s="46">
        <f t="shared" si="6"/>
        <v>340000</v>
      </c>
      <c r="E109" s="46">
        <f t="shared" si="6"/>
        <v>316411.88</v>
      </c>
      <c r="F109" s="82">
        <f t="shared" si="5"/>
        <v>93.06231764705882</v>
      </c>
      <c r="G109" s="68"/>
    </row>
    <row r="110" spans="1:6" ht="12.75">
      <c r="A110" s="44"/>
      <c r="B110" s="45">
        <v>45</v>
      </c>
      <c r="C110" s="44" t="s">
        <v>111</v>
      </c>
      <c r="D110" s="46">
        <f>D111</f>
        <v>340000</v>
      </c>
      <c r="E110" s="46">
        <f>E111</f>
        <v>316411.88</v>
      </c>
      <c r="F110" s="82">
        <f t="shared" si="5"/>
        <v>93.06231764705882</v>
      </c>
    </row>
    <row r="111" spans="1:7" ht="12.75">
      <c r="A111" s="44"/>
      <c r="B111" s="58">
        <v>451</v>
      </c>
      <c r="C111" s="49" t="s">
        <v>113</v>
      </c>
      <c r="D111" s="57">
        <v>340000</v>
      </c>
      <c r="E111" s="135">
        <v>316411.88</v>
      </c>
      <c r="F111" s="84">
        <f t="shared" si="5"/>
        <v>93.06231764705882</v>
      </c>
      <c r="G111" s="130"/>
    </row>
    <row r="112" spans="1:7" ht="12.75">
      <c r="A112" s="79"/>
      <c r="B112" s="80" t="s">
        <v>202</v>
      </c>
      <c r="C112" s="75" t="s">
        <v>203</v>
      </c>
      <c r="D112" s="78">
        <f aca="true" t="shared" si="7" ref="D112:E115">D113</f>
        <v>20000</v>
      </c>
      <c r="E112" s="78">
        <f t="shared" si="7"/>
        <v>18725</v>
      </c>
      <c r="F112" s="83">
        <f t="shared" si="5"/>
        <v>93.625</v>
      </c>
      <c r="G112" s="124"/>
    </row>
    <row r="113" spans="1:7" ht="12.75">
      <c r="A113" s="60"/>
      <c r="B113" s="61" t="s">
        <v>116</v>
      </c>
      <c r="C113" s="41" t="s">
        <v>117</v>
      </c>
      <c r="D113" s="52">
        <f t="shared" si="7"/>
        <v>20000</v>
      </c>
      <c r="E113" s="52">
        <f t="shared" si="7"/>
        <v>18725</v>
      </c>
      <c r="F113" s="81">
        <f t="shared" si="5"/>
        <v>93.625</v>
      </c>
      <c r="G113" s="124"/>
    </row>
    <row r="114" spans="1:7" ht="12.75">
      <c r="A114" s="44"/>
      <c r="B114" s="45">
        <v>4</v>
      </c>
      <c r="C114" s="44" t="s">
        <v>4</v>
      </c>
      <c r="D114" s="46">
        <f t="shared" si="7"/>
        <v>20000</v>
      </c>
      <c r="E114" s="46">
        <f t="shared" si="7"/>
        <v>18725</v>
      </c>
      <c r="F114" s="82">
        <f t="shared" si="5"/>
        <v>93.625</v>
      </c>
      <c r="G114" s="124"/>
    </row>
    <row r="115" spans="1:7" ht="12.75">
      <c r="A115" s="44"/>
      <c r="B115" s="45">
        <v>42</v>
      </c>
      <c r="C115" s="44" t="s">
        <v>111</v>
      </c>
      <c r="D115" s="46">
        <f t="shared" si="7"/>
        <v>20000</v>
      </c>
      <c r="E115" s="46">
        <f t="shared" si="7"/>
        <v>18725</v>
      </c>
      <c r="F115" s="82">
        <f t="shared" si="5"/>
        <v>93.625</v>
      </c>
      <c r="G115" s="124"/>
    </row>
    <row r="116" spans="1:7" ht="12.75">
      <c r="A116" s="44"/>
      <c r="B116" s="58">
        <v>421</v>
      </c>
      <c r="C116" s="49" t="s">
        <v>203</v>
      </c>
      <c r="D116" s="57">
        <v>20000</v>
      </c>
      <c r="E116" s="135">
        <v>18725</v>
      </c>
      <c r="F116" s="84">
        <f t="shared" si="5"/>
        <v>93.625</v>
      </c>
      <c r="G116" s="124"/>
    </row>
    <row r="117" spans="1:6" ht="12.75">
      <c r="A117" s="87" t="s">
        <v>52</v>
      </c>
      <c r="B117" s="88">
        <v>1004</v>
      </c>
      <c r="C117" s="87" t="s">
        <v>92</v>
      </c>
      <c r="D117" s="89">
        <f>D120</f>
        <v>150000</v>
      </c>
      <c r="E117" s="85">
        <f aca="true" t="shared" si="8" ref="E117:E122">E118</f>
        <v>120000</v>
      </c>
      <c r="F117" s="134">
        <f t="shared" si="5"/>
        <v>80</v>
      </c>
    </row>
    <row r="118" spans="1:6" ht="12.75">
      <c r="A118" s="37" t="s">
        <v>85</v>
      </c>
      <c r="B118" s="38">
        <v>105</v>
      </c>
      <c r="C118" s="37" t="s">
        <v>93</v>
      </c>
      <c r="D118" s="39">
        <f>D120</f>
        <v>150000</v>
      </c>
      <c r="E118" s="39">
        <f t="shared" si="8"/>
        <v>120000</v>
      </c>
      <c r="F118" s="83">
        <f t="shared" si="5"/>
        <v>80</v>
      </c>
    </row>
    <row r="119" spans="1:6" ht="12.75">
      <c r="A119" s="37" t="s">
        <v>121</v>
      </c>
      <c r="B119" s="40" t="s">
        <v>135</v>
      </c>
      <c r="C119" s="37" t="s">
        <v>93</v>
      </c>
      <c r="D119" s="39">
        <f>D120</f>
        <v>150000</v>
      </c>
      <c r="E119" s="39">
        <f t="shared" si="8"/>
        <v>120000</v>
      </c>
      <c r="F119" s="83">
        <f t="shared" si="5"/>
        <v>80</v>
      </c>
    </row>
    <row r="120" spans="1:6" ht="12.75">
      <c r="A120" s="41"/>
      <c r="B120" s="51" t="s">
        <v>116</v>
      </c>
      <c r="C120" s="41" t="s">
        <v>118</v>
      </c>
      <c r="D120" s="52">
        <f>D123+D126</f>
        <v>150000</v>
      </c>
      <c r="E120" s="52">
        <f t="shared" si="8"/>
        <v>120000</v>
      </c>
      <c r="F120" s="81">
        <f t="shared" si="5"/>
        <v>80</v>
      </c>
    </row>
    <row r="121" spans="1:6" ht="12.75">
      <c r="A121" s="44"/>
      <c r="B121" s="45">
        <v>3</v>
      </c>
      <c r="C121" s="44" t="s">
        <v>3</v>
      </c>
      <c r="D121" s="46">
        <f>D122</f>
        <v>120000</v>
      </c>
      <c r="E121" s="46">
        <f t="shared" si="8"/>
        <v>120000</v>
      </c>
      <c r="F121" s="82">
        <f t="shared" si="5"/>
        <v>100</v>
      </c>
    </row>
    <row r="122" spans="1:6" ht="12.75">
      <c r="A122" s="44"/>
      <c r="B122" s="45">
        <v>36</v>
      </c>
      <c r="C122" s="44" t="s">
        <v>37</v>
      </c>
      <c r="D122" s="46">
        <f>D123</f>
        <v>120000</v>
      </c>
      <c r="E122" s="46">
        <f t="shared" si="8"/>
        <v>120000</v>
      </c>
      <c r="F122" s="82">
        <f t="shared" si="5"/>
        <v>100</v>
      </c>
    </row>
    <row r="123" spans="1:7" ht="12.75">
      <c r="A123" s="44"/>
      <c r="B123" s="58">
        <v>363</v>
      </c>
      <c r="C123" s="49" t="s">
        <v>94</v>
      </c>
      <c r="D123" s="57">
        <v>120000</v>
      </c>
      <c r="E123" s="57">
        <v>120000</v>
      </c>
      <c r="F123" s="84">
        <f t="shared" si="5"/>
        <v>100</v>
      </c>
      <c r="G123" s="68"/>
    </row>
    <row r="124" spans="1:7" ht="12.75">
      <c r="A124" s="1"/>
      <c r="B124" s="71">
        <v>4</v>
      </c>
      <c r="C124" s="1" t="s">
        <v>4</v>
      </c>
      <c r="D124" s="72">
        <f>D126</f>
        <v>30000</v>
      </c>
      <c r="E124" s="72">
        <f>E125</f>
        <v>26732.5</v>
      </c>
      <c r="F124" s="82">
        <f t="shared" si="5"/>
        <v>89.10833333333333</v>
      </c>
      <c r="G124" s="122"/>
    </row>
    <row r="125" spans="1:7" ht="12.75">
      <c r="A125" s="1"/>
      <c r="B125" s="71">
        <v>42</v>
      </c>
      <c r="C125" s="1" t="s">
        <v>32</v>
      </c>
      <c r="D125" s="72">
        <f>D126</f>
        <v>30000</v>
      </c>
      <c r="E125" s="72">
        <f>E126</f>
        <v>26732.5</v>
      </c>
      <c r="F125" s="82">
        <f t="shared" si="5"/>
        <v>89.10833333333333</v>
      </c>
      <c r="G125" s="122"/>
    </row>
    <row r="126" spans="1:7" ht="12.75">
      <c r="A126" s="2"/>
      <c r="B126" s="73">
        <v>422</v>
      </c>
      <c r="C126" s="2" t="s">
        <v>165</v>
      </c>
      <c r="D126" s="74">
        <v>30000</v>
      </c>
      <c r="E126" s="74">
        <v>26732.5</v>
      </c>
      <c r="F126" s="84">
        <f t="shared" si="5"/>
        <v>89.10833333333333</v>
      </c>
      <c r="G126" s="129"/>
    </row>
    <row r="127" spans="1:6" ht="12.75">
      <c r="A127" s="87" t="s">
        <v>52</v>
      </c>
      <c r="B127" s="88">
        <v>1005</v>
      </c>
      <c r="C127" s="87" t="s">
        <v>95</v>
      </c>
      <c r="D127" s="85">
        <f>D132</f>
        <v>40000</v>
      </c>
      <c r="E127" s="85">
        <f>E128</f>
        <v>30000</v>
      </c>
      <c r="F127" s="134">
        <f t="shared" si="5"/>
        <v>75</v>
      </c>
    </row>
    <row r="128" spans="1:6" ht="12.75">
      <c r="A128" s="37" t="s">
        <v>85</v>
      </c>
      <c r="B128" s="38">
        <v>108</v>
      </c>
      <c r="C128" s="37" t="s">
        <v>96</v>
      </c>
      <c r="D128" s="39">
        <f>D132</f>
        <v>40000</v>
      </c>
      <c r="E128" s="39">
        <f>E129</f>
        <v>30000</v>
      </c>
      <c r="F128" s="83">
        <f t="shared" si="5"/>
        <v>75</v>
      </c>
    </row>
    <row r="129" spans="1:7" ht="12.75">
      <c r="A129" s="37" t="s">
        <v>121</v>
      </c>
      <c r="B129" s="40" t="s">
        <v>136</v>
      </c>
      <c r="C129" s="37" t="s">
        <v>96</v>
      </c>
      <c r="D129" s="39">
        <f>D132</f>
        <v>40000</v>
      </c>
      <c r="E129" s="39">
        <f>E130</f>
        <v>30000</v>
      </c>
      <c r="F129" s="83">
        <f t="shared" si="5"/>
        <v>75</v>
      </c>
      <c r="G129" s="125"/>
    </row>
    <row r="130" spans="1:6" ht="12.75">
      <c r="A130" s="41"/>
      <c r="B130" s="51" t="s">
        <v>116</v>
      </c>
      <c r="C130" s="41" t="s">
        <v>117</v>
      </c>
      <c r="D130" s="52">
        <f>D132</f>
        <v>40000</v>
      </c>
      <c r="E130" s="52">
        <f>E131</f>
        <v>30000</v>
      </c>
      <c r="F130" s="81">
        <f t="shared" si="5"/>
        <v>75</v>
      </c>
    </row>
    <row r="131" spans="1:6" ht="12.75">
      <c r="A131" s="44"/>
      <c r="B131" s="45">
        <v>3</v>
      </c>
      <c r="C131" s="44" t="s">
        <v>3</v>
      </c>
      <c r="D131" s="46">
        <f>D132</f>
        <v>40000</v>
      </c>
      <c r="E131" s="46">
        <f>E132</f>
        <v>30000</v>
      </c>
      <c r="F131" s="82">
        <f t="shared" si="5"/>
        <v>75</v>
      </c>
    </row>
    <row r="132" spans="1:6" ht="12.75">
      <c r="A132" s="44"/>
      <c r="B132" s="45">
        <v>38</v>
      </c>
      <c r="C132" s="44" t="s">
        <v>160</v>
      </c>
      <c r="D132" s="46">
        <f>SUM(D133:D134)</f>
        <v>40000</v>
      </c>
      <c r="E132" s="46">
        <f>E133+E134</f>
        <v>30000</v>
      </c>
      <c r="F132" s="82">
        <f t="shared" si="5"/>
        <v>75</v>
      </c>
    </row>
    <row r="133" spans="1:7" ht="12.75">
      <c r="A133" s="44"/>
      <c r="B133" s="58">
        <v>381</v>
      </c>
      <c r="C133" s="49" t="s">
        <v>112</v>
      </c>
      <c r="D133" s="57">
        <v>20000</v>
      </c>
      <c r="E133" s="57">
        <v>20000</v>
      </c>
      <c r="F133" s="84">
        <f t="shared" si="5"/>
        <v>100</v>
      </c>
      <c r="G133" s="68"/>
    </row>
    <row r="134" spans="1:7" ht="12.75">
      <c r="A134" s="49"/>
      <c r="B134" s="58">
        <v>381</v>
      </c>
      <c r="C134" s="49" t="s">
        <v>106</v>
      </c>
      <c r="D134" s="57">
        <v>20000</v>
      </c>
      <c r="E134" s="57">
        <v>10000</v>
      </c>
      <c r="F134" s="84">
        <f t="shared" si="5"/>
        <v>50</v>
      </c>
      <c r="G134" s="68"/>
    </row>
    <row r="135" spans="1:6" ht="12.75">
      <c r="A135" s="87" t="s">
        <v>52</v>
      </c>
      <c r="B135" s="88">
        <v>1008</v>
      </c>
      <c r="C135" s="87" t="s">
        <v>104</v>
      </c>
      <c r="D135" s="85">
        <f>D140</f>
        <v>15000</v>
      </c>
      <c r="E135" s="85">
        <f>E136</f>
        <v>15000</v>
      </c>
      <c r="F135" s="134">
        <f t="shared" si="5"/>
        <v>100</v>
      </c>
    </row>
    <row r="136" spans="1:6" ht="12.75">
      <c r="A136" s="37" t="s">
        <v>85</v>
      </c>
      <c r="B136" s="38">
        <v>108</v>
      </c>
      <c r="C136" s="37" t="s">
        <v>105</v>
      </c>
      <c r="D136" s="39">
        <f>D140</f>
        <v>15000</v>
      </c>
      <c r="E136" s="39">
        <f>E137</f>
        <v>15000</v>
      </c>
      <c r="F136" s="83">
        <f t="shared" si="5"/>
        <v>100</v>
      </c>
    </row>
    <row r="137" spans="1:6" ht="12.75">
      <c r="A137" s="37" t="s">
        <v>121</v>
      </c>
      <c r="B137" s="40" t="s">
        <v>97</v>
      </c>
      <c r="C137" s="37" t="s">
        <v>105</v>
      </c>
      <c r="D137" s="39">
        <f>D140</f>
        <v>15000</v>
      </c>
      <c r="E137" s="39">
        <f>E138</f>
        <v>15000</v>
      </c>
      <c r="F137" s="83">
        <f t="shared" si="5"/>
        <v>100</v>
      </c>
    </row>
    <row r="138" spans="1:6" ht="12.75">
      <c r="A138" s="41"/>
      <c r="B138" s="51" t="s">
        <v>116</v>
      </c>
      <c r="C138" s="41" t="s">
        <v>117</v>
      </c>
      <c r="D138" s="52">
        <f>D140</f>
        <v>15000</v>
      </c>
      <c r="E138" s="52">
        <f>E139</f>
        <v>15000</v>
      </c>
      <c r="F138" s="81">
        <f t="shared" si="5"/>
        <v>100</v>
      </c>
    </row>
    <row r="139" spans="1:6" ht="12.75">
      <c r="A139" s="44"/>
      <c r="B139" s="45">
        <v>3</v>
      </c>
      <c r="C139" s="44" t="s">
        <v>3</v>
      </c>
      <c r="D139" s="46">
        <f>D140</f>
        <v>15000</v>
      </c>
      <c r="E139" s="46">
        <f>E140</f>
        <v>15000</v>
      </c>
      <c r="F139" s="82">
        <f t="shared" si="5"/>
        <v>100</v>
      </c>
    </row>
    <row r="140" spans="1:6" ht="12.75">
      <c r="A140" s="44"/>
      <c r="B140" s="45">
        <v>38</v>
      </c>
      <c r="C140" s="44" t="s">
        <v>160</v>
      </c>
      <c r="D140" s="46">
        <f>SUM(D141:D142)</f>
        <v>15000</v>
      </c>
      <c r="E140" s="46">
        <f>E141+E142</f>
        <v>15000</v>
      </c>
      <c r="F140" s="82">
        <f t="shared" si="5"/>
        <v>100</v>
      </c>
    </row>
    <row r="141" spans="1:7" ht="12.75">
      <c r="A141" s="49"/>
      <c r="B141" s="58">
        <v>381</v>
      </c>
      <c r="C141" s="49" t="s">
        <v>109</v>
      </c>
      <c r="D141" s="57">
        <v>10000</v>
      </c>
      <c r="E141" s="57">
        <v>10000</v>
      </c>
      <c r="F141" s="84">
        <f t="shared" si="5"/>
        <v>100</v>
      </c>
      <c r="G141" s="68"/>
    </row>
    <row r="142" spans="1:7" ht="12.75">
      <c r="A142" s="49"/>
      <c r="B142" s="58">
        <v>381</v>
      </c>
      <c r="C142" s="49" t="s">
        <v>162</v>
      </c>
      <c r="D142" s="57">
        <v>5000</v>
      </c>
      <c r="E142" s="57">
        <v>5000</v>
      </c>
      <c r="F142" s="84">
        <f t="shared" si="5"/>
        <v>100</v>
      </c>
      <c r="G142" s="68"/>
    </row>
    <row r="143" spans="1:6" ht="12.75">
      <c r="A143" s="87" t="s">
        <v>52</v>
      </c>
      <c r="B143" s="88">
        <v>1006</v>
      </c>
      <c r="C143" s="87" t="s">
        <v>103</v>
      </c>
      <c r="D143" s="85">
        <f>D144</f>
        <v>103000</v>
      </c>
      <c r="E143" s="85">
        <f>E144</f>
        <v>99534.99</v>
      </c>
      <c r="F143" s="134">
        <f t="shared" si="5"/>
        <v>96.63591262135924</v>
      </c>
    </row>
    <row r="144" spans="1:6" ht="12.75">
      <c r="A144" s="37" t="s">
        <v>85</v>
      </c>
      <c r="B144" s="38">
        <v>102</v>
      </c>
      <c r="C144" s="37" t="s">
        <v>86</v>
      </c>
      <c r="D144" s="39">
        <f>D145</f>
        <v>103000</v>
      </c>
      <c r="E144" s="39">
        <f>E145</f>
        <v>99534.99</v>
      </c>
      <c r="F144" s="83">
        <f t="shared" si="5"/>
        <v>96.63591262135924</v>
      </c>
    </row>
    <row r="145" spans="1:6" ht="12.75">
      <c r="A145" s="37" t="s">
        <v>121</v>
      </c>
      <c r="B145" s="40" t="s">
        <v>137</v>
      </c>
      <c r="C145" s="37" t="s">
        <v>87</v>
      </c>
      <c r="D145" s="39">
        <f>D146+D150</f>
        <v>103000</v>
      </c>
      <c r="E145" s="39">
        <f>E146</f>
        <v>99534.99</v>
      </c>
      <c r="F145" s="83">
        <f t="shared" si="5"/>
        <v>96.63591262135924</v>
      </c>
    </row>
    <row r="146" spans="1:6" ht="12.75">
      <c r="A146" s="41"/>
      <c r="B146" s="51" t="s">
        <v>116</v>
      </c>
      <c r="C146" s="41" t="s">
        <v>118</v>
      </c>
      <c r="D146" s="52">
        <f>D148</f>
        <v>100000</v>
      </c>
      <c r="E146" s="52">
        <f>E147</f>
        <v>99534.99</v>
      </c>
      <c r="F146" s="81">
        <f t="shared" si="5"/>
        <v>99.53499000000001</v>
      </c>
    </row>
    <row r="147" spans="1:6" ht="12.75">
      <c r="A147" s="44"/>
      <c r="B147" s="45">
        <v>3</v>
      </c>
      <c r="C147" s="44" t="s">
        <v>3</v>
      </c>
      <c r="D147" s="46">
        <f>D148</f>
        <v>100000</v>
      </c>
      <c r="E147" s="46">
        <f>E148</f>
        <v>99534.99</v>
      </c>
      <c r="F147" s="82">
        <f t="shared" si="5"/>
        <v>99.53499000000001</v>
      </c>
    </row>
    <row r="148" spans="1:6" ht="12.75">
      <c r="A148" s="44"/>
      <c r="B148" s="45">
        <v>36</v>
      </c>
      <c r="C148" s="44" t="s">
        <v>37</v>
      </c>
      <c r="D148" s="46">
        <f>D149</f>
        <v>100000</v>
      </c>
      <c r="E148" s="46">
        <f>E149+E150</f>
        <v>99534.99</v>
      </c>
      <c r="F148" s="82">
        <f t="shared" si="5"/>
        <v>99.53499000000001</v>
      </c>
    </row>
    <row r="149" spans="1:7" ht="12.75">
      <c r="A149" s="49"/>
      <c r="B149" s="58">
        <v>363</v>
      </c>
      <c r="C149" s="49" t="s">
        <v>88</v>
      </c>
      <c r="D149" s="50">
        <v>100000</v>
      </c>
      <c r="E149" s="135">
        <v>96534.99</v>
      </c>
      <c r="F149" s="84">
        <f t="shared" si="5"/>
        <v>96.53499000000001</v>
      </c>
      <c r="G149" s="68"/>
    </row>
    <row r="150" spans="1:6" ht="12.75">
      <c r="A150" s="41"/>
      <c r="B150" s="42" t="s">
        <v>116</v>
      </c>
      <c r="C150" s="41" t="s">
        <v>117</v>
      </c>
      <c r="D150" s="43">
        <f>D153</f>
        <v>3000</v>
      </c>
      <c r="E150" s="43">
        <f>E151</f>
        <v>3000</v>
      </c>
      <c r="F150" s="81">
        <f t="shared" si="5"/>
        <v>100</v>
      </c>
    </row>
    <row r="151" spans="1:6" ht="12.75">
      <c r="A151" s="44"/>
      <c r="B151" s="45">
        <v>3</v>
      </c>
      <c r="C151" s="44" t="s">
        <v>3</v>
      </c>
      <c r="D151" s="46">
        <f>D152</f>
        <v>3000</v>
      </c>
      <c r="E151" s="46">
        <f>E152</f>
        <v>3000</v>
      </c>
      <c r="F151" s="82">
        <f t="shared" si="5"/>
        <v>100</v>
      </c>
    </row>
    <row r="152" spans="1:6" ht="12.75">
      <c r="A152" s="44"/>
      <c r="B152" s="45">
        <v>38</v>
      </c>
      <c r="C152" s="44" t="s">
        <v>160</v>
      </c>
      <c r="D152" s="46">
        <f>D153</f>
        <v>3000</v>
      </c>
      <c r="E152" s="46">
        <f>E153</f>
        <v>3000</v>
      </c>
      <c r="F152" s="82">
        <f t="shared" si="5"/>
        <v>100</v>
      </c>
    </row>
    <row r="153" spans="1:7" ht="12.75">
      <c r="A153" s="49"/>
      <c r="B153" s="58">
        <v>381</v>
      </c>
      <c r="C153" s="49" t="s">
        <v>145</v>
      </c>
      <c r="D153" s="50">
        <v>3000</v>
      </c>
      <c r="E153" s="57">
        <v>3000</v>
      </c>
      <c r="F153" s="84">
        <f t="shared" si="5"/>
        <v>100</v>
      </c>
      <c r="G153" s="68"/>
    </row>
    <row r="154" spans="1:6" ht="12.75">
      <c r="A154" s="87" t="s">
        <v>52</v>
      </c>
      <c r="B154" s="88">
        <v>1011</v>
      </c>
      <c r="C154" s="87" t="s">
        <v>129</v>
      </c>
      <c r="D154" s="85">
        <f>D159</f>
        <v>24000</v>
      </c>
      <c r="E154" s="85">
        <f>E155</f>
        <v>24000</v>
      </c>
      <c r="F154" s="134">
        <f t="shared" si="5"/>
        <v>100</v>
      </c>
    </row>
    <row r="155" spans="1:6" ht="12.75">
      <c r="A155" s="39" t="s">
        <v>85</v>
      </c>
      <c r="B155" s="62">
        <v>110</v>
      </c>
      <c r="C155" s="39" t="s">
        <v>129</v>
      </c>
      <c r="D155" s="39">
        <f>D159</f>
        <v>24000</v>
      </c>
      <c r="E155" s="39">
        <f>E156</f>
        <v>24000</v>
      </c>
      <c r="F155" s="83">
        <f t="shared" si="5"/>
        <v>100</v>
      </c>
    </row>
    <row r="156" spans="1:6" ht="12.75">
      <c r="A156" s="39" t="s">
        <v>121</v>
      </c>
      <c r="B156" s="63" t="s">
        <v>139</v>
      </c>
      <c r="C156" s="39" t="s">
        <v>129</v>
      </c>
      <c r="D156" s="39">
        <f>D159</f>
        <v>24000</v>
      </c>
      <c r="E156" s="39">
        <f>E157</f>
        <v>24000</v>
      </c>
      <c r="F156" s="83">
        <f aca="true" t="shared" si="9" ref="F156:F188">E156/D156*100</f>
        <v>100</v>
      </c>
    </row>
    <row r="157" spans="1:6" ht="12.75">
      <c r="A157" s="64"/>
      <c r="B157" s="51" t="s">
        <v>116</v>
      </c>
      <c r="C157" s="41" t="s">
        <v>117</v>
      </c>
      <c r="D157" s="43">
        <f>D159</f>
        <v>24000</v>
      </c>
      <c r="E157" s="43">
        <f>E158</f>
        <v>24000</v>
      </c>
      <c r="F157" s="81">
        <f t="shared" si="9"/>
        <v>100</v>
      </c>
    </row>
    <row r="158" spans="1:6" ht="12.75">
      <c r="A158" s="49"/>
      <c r="B158" s="45">
        <v>3</v>
      </c>
      <c r="C158" s="49" t="s">
        <v>3</v>
      </c>
      <c r="D158" s="46">
        <f>D159</f>
        <v>24000</v>
      </c>
      <c r="E158" s="46">
        <f>E159</f>
        <v>24000</v>
      </c>
      <c r="F158" s="82">
        <f t="shared" si="9"/>
        <v>100</v>
      </c>
    </row>
    <row r="159" spans="1:6" ht="12.75">
      <c r="A159" s="49"/>
      <c r="B159" s="45">
        <v>38</v>
      </c>
      <c r="C159" s="49" t="s">
        <v>160</v>
      </c>
      <c r="D159" s="46">
        <f>SUM(D160:D163)</f>
        <v>24000</v>
      </c>
      <c r="E159" s="46">
        <f>E160+E161+E162+E163</f>
        <v>24000</v>
      </c>
      <c r="F159" s="82">
        <f t="shared" si="9"/>
        <v>100</v>
      </c>
    </row>
    <row r="160" spans="1:7" ht="12.75">
      <c r="A160" s="49"/>
      <c r="B160" s="58">
        <v>381</v>
      </c>
      <c r="C160" s="49" t="s">
        <v>163</v>
      </c>
      <c r="D160" s="57">
        <v>5000</v>
      </c>
      <c r="E160" s="57">
        <v>5000</v>
      </c>
      <c r="F160" s="84">
        <f t="shared" si="9"/>
        <v>100</v>
      </c>
      <c r="G160" s="68"/>
    </row>
    <row r="161" spans="1:7" ht="12.75">
      <c r="A161" s="49"/>
      <c r="B161" s="58">
        <v>381</v>
      </c>
      <c r="C161" s="49" t="s">
        <v>191</v>
      </c>
      <c r="D161" s="50">
        <v>5000</v>
      </c>
      <c r="E161" s="57">
        <v>5000</v>
      </c>
      <c r="F161" s="84">
        <f t="shared" si="9"/>
        <v>100</v>
      </c>
      <c r="G161" s="68"/>
    </row>
    <row r="162" spans="1:7" ht="12.75">
      <c r="A162" s="49"/>
      <c r="B162" s="58">
        <v>381</v>
      </c>
      <c r="C162" s="49" t="s">
        <v>192</v>
      </c>
      <c r="D162" s="50">
        <v>7000</v>
      </c>
      <c r="E162" s="57">
        <v>7000</v>
      </c>
      <c r="F162" s="84">
        <f t="shared" si="9"/>
        <v>100</v>
      </c>
      <c r="G162" s="68"/>
    </row>
    <row r="163" spans="1:7" ht="12.75">
      <c r="A163" s="49"/>
      <c r="B163" s="58">
        <v>381</v>
      </c>
      <c r="C163" s="49" t="s">
        <v>193</v>
      </c>
      <c r="D163" s="50">
        <v>7000</v>
      </c>
      <c r="E163" s="57">
        <v>7000</v>
      </c>
      <c r="F163" s="84">
        <f t="shared" si="9"/>
        <v>100</v>
      </c>
      <c r="G163" s="68"/>
    </row>
    <row r="164" spans="1:6" ht="12.75">
      <c r="A164" s="87" t="s">
        <v>52</v>
      </c>
      <c r="B164" s="88">
        <v>1012</v>
      </c>
      <c r="C164" s="87" t="s">
        <v>159</v>
      </c>
      <c r="D164" s="85">
        <f>D169</f>
        <v>20000</v>
      </c>
      <c r="E164" s="85">
        <f aca="true" t="shared" si="10" ref="E164:E169">E165</f>
        <v>20000</v>
      </c>
      <c r="F164" s="134">
        <f t="shared" si="9"/>
        <v>100</v>
      </c>
    </row>
    <row r="165" spans="1:6" ht="12.75">
      <c r="A165" s="39" t="s">
        <v>85</v>
      </c>
      <c r="B165" s="62">
        <v>111</v>
      </c>
      <c r="C165" s="39" t="s">
        <v>159</v>
      </c>
      <c r="D165" s="39">
        <f>D169</f>
        <v>20000</v>
      </c>
      <c r="E165" s="39">
        <f t="shared" si="10"/>
        <v>20000</v>
      </c>
      <c r="F165" s="83">
        <f t="shared" si="9"/>
        <v>100</v>
      </c>
    </row>
    <row r="166" spans="1:6" ht="12.75">
      <c r="A166" s="39" t="s">
        <v>121</v>
      </c>
      <c r="B166" s="63" t="s">
        <v>158</v>
      </c>
      <c r="C166" s="39" t="s">
        <v>159</v>
      </c>
      <c r="D166" s="39">
        <f>D169</f>
        <v>20000</v>
      </c>
      <c r="E166" s="39">
        <f t="shared" si="10"/>
        <v>20000</v>
      </c>
      <c r="F166" s="83">
        <f t="shared" si="9"/>
        <v>100</v>
      </c>
    </row>
    <row r="167" spans="1:6" ht="12.75">
      <c r="A167" s="64"/>
      <c r="B167" s="51" t="s">
        <v>116</v>
      </c>
      <c r="C167" s="41" t="s">
        <v>117</v>
      </c>
      <c r="D167" s="43">
        <f>D169</f>
        <v>20000</v>
      </c>
      <c r="E167" s="43">
        <f t="shared" si="10"/>
        <v>20000</v>
      </c>
      <c r="F167" s="81">
        <f t="shared" si="9"/>
        <v>100</v>
      </c>
    </row>
    <row r="168" spans="1:6" ht="12.75">
      <c r="A168" s="49"/>
      <c r="B168" s="45">
        <v>3</v>
      </c>
      <c r="C168" s="44" t="s">
        <v>3</v>
      </c>
      <c r="D168" s="46">
        <f>D169</f>
        <v>20000</v>
      </c>
      <c r="E168" s="46">
        <f t="shared" si="10"/>
        <v>20000</v>
      </c>
      <c r="F168" s="82">
        <f t="shared" si="9"/>
        <v>100</v>
      </c>
    </row>
    <row r="169" spans="1:6" ht="12.75">
      <c r="A169" s="49"/>
      <c r="B169" s="45">
        <v>38</v>
      </c>
      <c r="C169" s="44" t="s">
        <v>160</v>
      </c>
      <c r="D169" s="46">
        <f>D170</f>
        <v>20000</v>
      </c>
      <c r="E169" s="46">
        <f t="shared" si="10"/>
        <v>20000</v>
      </c>
      <c r="F169" s="82">
        <f t="shared" si="9"/>
        <v>100</v>
      </c>
    </row>
    <row r="170" spans="1:7" ht="12.75">
      <c r="A170" s="49"/>
      <c r="B170" s="58">
        <v>382</v>
      </c>
      <c r="C170" s="49" t="s">
        <v>161</v>
      </c>
      <c r="D170" s="50">
        <v>20000</v>
      </c>
      <c r="E170" s="57">
        <v>20000</v>
      </c>
      <c r="F170" s="84">
        <f t="shared" si="9"/>
        <v>100</v>
      </c>
      <c r="G170" s="68"/>
    </row>
    <row r="171" spans="1:6" ht="12.75">
      <c r="A171" s="87" t="s">
        <v>52</v>
      </c>
      <c r="B171" s="88">
        <v>1007</v>
      </c>
      <c r="C171" s="87" t="s">
        <v>69</v>
      </c>
      <c r="D171" s="85">
        <f>D176</f>
        <v>188000</v>
      </c>
      <c r="E171" s="85">
        <f>E172</f>
        <v>150568.5</v>
      </c>
      <c r="F171" s="134">
        <f t="shared" si="9"/>
        <v>80.08962765957448</v>
      </c>
    </row>
    <row r="172" spans="1:6" ht="12.75">
      <c r="A172" s="37" t="s">
        <v>85</v>
      </c>
      <c r="B172" s="38">
        <v>103</v>
      </c>
      <c r="C172" s="37" t="s">
        <v>89</v>
      </c>
      <c r="D172" s="39">
        <f>D176</f>
        <v>188000</v>
      </c>
      <c r="E172" s="39">
        <f>E173</f>
        <v>150568.5</v>
      </c>
      <c r="F172" s="83">
        <f t="shared" si="9"/>
        <v>80.08962765957448</v>
      </c>
    </row>
    <row r="173" spans="1:6" ht="12.75">
      <c r="A173" s="37" t="s">
        <v>121</v>
      </c>
      <c r="B173" s="40" t="s">
        <v>138</v>
      </c>
      <c r="C173" s="37" t="s">
        <v>90</v>
      </c>
      <c r="D173" s="39">
        <f>D176</f>
        <v>188000</v>
      </c>
      <c r="E173" s="39">
        <f>E174</f>
        <v>150568.5</v>
      </c>
      <c r="F173" s="83">
        <f t="shared" si="9"/>
        <v>80.08962765957448</v>
      </c>
    </row>
    <row r="174" spans="1:6" ht="12.75">
      <c r="A174" s="41"/>
      <c r="B174" s="51" t="s">
        <v>116</v>
      </c>
      <c r="C174" s="41" t="s">
        <v>119</v>
      </c>
      <c r="D174" s="52">
        <f>D176</f>
        <v>188000</v>
      </c>
      <c r="E174" s="52">
        <f>E175</f>
        <v>150568.5</v>
      </c>
      <c r="F174" s="81">
        <f t="shared" si="9"/>
        <v>80.08962765957448</v>
      </c>
    </row>
    <row r="175" spans="1:6" ht="12.75">
      <c r="A175" s="44"/>
      <c r="B175" s="45">
        <v>3</v>
      </c>
      <c r="C175" s="44" t="s">
        <v>3</v>
      </c>
      <c r="D175" s="46">
        <f>D176</f>
        <v>188000</v>
      </c>
      <c r="E175" s="46">
        <f>E176</f>
        <v>150568.5</v>
      </c>
      <c r="F175" s="82">
        <f t="shared" si="9"/>
        <v>80.08962765957448</v>
      </c>
    </row>
    <row r="176" spans="1:6" ht="12.75">
      <c r="A176" s="44"/>
      <c r="B176" s="45">
        <v>37</v>
      </c>
      <c r="C176" s="44" t="s">
        <v>91</v>
      </c>
      <c r="D176" s="46">
        <f>SUM(D177:D181)</f>
        <v>188000</v>
      </c>
      <c r="E176" s="46">
        <f>E177+E178+E179+E180+E181</f>
        <v>150568.5</v>
      </c>
      <c r="F176" s="82">
        <f t="shared" si="9"/>
        <v>80.08962765957448</v>
      </c>
    </row>
    <row r="177" spans="1:7" ht="12.75">
      <c r="A177" s="49"/>
      <c r="B177" s="58">
        <v>372</v>
      </c>
      <c r="C177" s="49" t="s">
        <v>180</v>
      </c>
      <c r="D177" s="50">
        <v>35000</v>
      </c>
      <c r="E177" s="57">
        <v>19000</v>
      </c>
      <c r="F177" s="84">
        <f t="shared" si="9"/>
        <v>54.285714285714285</v>
      </c>
      <c r="G177" s="128"/>
    </row>
    <row r="178" spans="1:7" ht="12.75">
      <c r="A178" s="49"/>
      <c r="B178" s="58">
        <v>372</v>
      </c>
      <c r="C178" s="49" t="s">
        <v>181</v>
      </c>
      <c r="D178" s="50">
        <v>30000</v>
      </c>
      <c r="E178" s="57">
        <v>26600</v>
      </c>
      <c r="F178" s="84">
        <f t="shared" si="9"/>
        <v>88.66666666666667</v>
      </c>
      <c r="G178" s="68"/>
    </row>
    <row r="179" spans="1:7" ht="12.75">
      <c r="A179" s="49"/>
      <c r="B179" s="58">
        <v>372</v>
      </c>
      <c r="C179" s="49" t="s">
        <v>182</v>
      </c>
      <c r="D179" s="57">
        <v>33000</v>
      </c>
      <c r="E179" s="57">
        <v>33000</v>
      </c>
      <c r="F179" s="84">
        <f t="shared" si="9"/>
        <v>100</v>
      </c>
      <c r="G179" s="68"/>
    </row>
    <row r="180" spans="1:7" ht="12.75">
      <c r="A180" s="19"/>
      <c r="B180" s="69">
        <v>372</v>
      </c>
      <c r="C180" s="69" t="s">
        <v>183</v>
      </c>
      <c r="D180" s="70">
        <v>75000</v>
      </c>
      <c r="E180" s="70">
        <v>63923.5</v>
      </c>
      <c r="F180" s="84">
        <f t="shared" si="9"/>
        <v>85.23133333333334</v>
      </c>
      <c r="G180" s="68"/>
    </row>
    <row r="181" spans="2:7" ht="12.75">
      <c r="B181" s="31">
        <v>372</v>
      </c>
      <c r="C181" s="31" t="s">
        <v>194</v>
      </c>
      <c r="D181" s="29">
        <v>15000</v>
      </c>
      <c r="E181" s="53">
        <v>8045</v>
      </c>
      <c r="F181" s="84">
        <f t="shared" si="9"/>
        <v>53.63333333333333</v>
      </c>
      <c r="G181" s="127"/>
    </row>
    <row r="182" spans="1:6" ht="12.75">
      <c r="A182" s="87" t="s">
        <v>52</v>
      </c>
      <c r="B182" s="88">
        <v>1002</v>
      </c>
      <c r="C182" s="87" t="s">
        <v>74</v>
      </c>
      <c r="D182" s="85">
        <f>D188</f>
        <v>80000</v>
      </c>
      <c r="E182" s="85">
        <f>E188</f>
        <v>72155</v>
      </c>
      <c r="F182" s="134">
        <f t="shared" si="9"/>
        <v>90.19375</v>
      </c>
    </row>
    <row r="183" spans="1:6" ht="12.75">
      <c r="A183" s="37" t="s">
        <v>85</v>
      </c>
      <c r="B183" s="38">
        <v>100</v>
      </c>
      <c r="C183" s="37" t="s">
        <v>213</v>
      </c>
      <c r="D183" s="39">
        <f>D188</f>
        <v>80000</v>
      </c>
      <c r="E183" s="39">
        <f>E188</f>
        <v>72155</v>
      </c>
      <c r="F183" s="83">
        <f t="shared" si="9"/>
        <v>90.19375</v>
      </c>
    </row>
    <row r="184" spans="1:6" ht="12.75">
      <c r="A184" s="37" t="s">
        <v>121</v>
      </c>
      <c r="B184" s="40" t="s">
        <v>132</v>
      </c>
      <c r="C184" s="37" t="s">
        <v>212</v>
      </c>
      <c r="D184" s="39">
        <f>D188</f>
        <v>80000</v>
      </c>
      <c r="E184" s="39">
        <f>E188</f>
        <v>72155</v>
      </c>
      <c r="F184" s="83">
        <f t="shared" si="9"/>
        <v>90.19375</v>
      </c>
    </row>
    <row r="185" spans="1:6" ht="12.75">
      <c r="A185" s="41"/>
      <c r="B185" s="51" t="s">
        <v>116</v>
      </c>
      <c r="C185" s="41" t="s">
        <v>214</v>
      </c>
      <c r="D185" s="52">
        <f>D188</f>
        <v>80000</v>
      </c>
      <c r="E185" s="52">
        <f>E188</f>
        <v>72155</v>
      </c>
      <c r="F185" s="81">
        <f t="shared" si="9"/>
        <v>90.19375</v>
      </c>
    </row>
    <row r="186" spans="1:6" ht="12.75">
      <c r="A186" s="44"/>
      <c r="B186" s="45">
        <v>3</v>
      </c>
      <c r="C186" s="44" t="s">
        <v>3</v>
      </c>
      <c r="D186" s="46">
        <f>D188</f>
        <v>80000</v>
      </c>
      <c r="E186" s="46">
        <f>E188</f>
        <v>72155</v>
      </c>
      <c r="F186" s="82">
        <f t="shared" si="9"/>
        <v>90.19375</v>
      </c>
    </row>
    <row r="187" spans="1:6" ht="12.75">
      <c r="A187" s="44"/>
      <c r="B187" s="45">
        <v>35</v>
      </c>
      <c r="C187" s="44" t="s">
        <v>212</v>
      </c>
      <c r="D187" s="46">
        <f>D188</f>
        <v>80000</v>
      </c>
      <c r="E187" s="46">
        <f>E188</f>
        <v>72155</v>
      </c>
      <c r="F187" s="82">
        <f t="shared" si="9"/>
        <v>90.19375</v>
      </c>
    </row>
    <row r="188" spans="1:7" ht="24">
      <c r="A188" s="49"/>
      <c r="B188" s="58">
        <v>352</v>
      </c>
      <c r="C188" s="49" t="s">
        <v>215</v>
      </c>
      <c r="D188" s="50">
        <v>80000</v>
      </c>
      <c r="E188" s="57">
        <v>72155</v>
      </c>
      <c r="F188" s="84">
        <f t="shared" si="9"/>
        <v>90.19375</v>
      </c>
      <c r="G188" s="68"/>
    </row>
    <row r="189" spans="1:7" ht="12.75">
      <c r="A189" s="49"/>
      <c r="B189" s="58"/>
      <c r="C189" s="49"/>
      <c r="D189" s="50"/>
      <c r="E189" s="57"/>
      <c r="F189" s="84"/>
      <c r="G189" s="68"/>
    </row>
    <row r="190" spans="2:6" ht="12.75">
      <c r="B190" s="31"/>
      <c r="C190" s="31"/>
      <c r="F190" s="29"/>
    </row>
    <row r="191" spans="1:6" ht="12.75">
      <c r="A191" s="153" t="s">
        <v>227</v>
      </c>
      <c r="B191" s="154"/>
      <c r="C191" s="154"/>
      <c r="D191" s="154"/>
      <c r="E191" s="154"/>
      <c r="F191" s="154"/>
    </row>
    <row r="192" spans="1:6" ht="12.75">
      <c r="A192" s="153" t="s">
        <v>226</v>
      </c>
      <c r="B192" s="154"/>
      <c r="C192" s="154"/>
      <c r="D192" s="154"/>
      <c r="E192" s="154"/>
      <c r="F192" s="154"/>
    </row>
    <row r="193" spans="1:6" ht="12.75">
      <c r="A193" s="156"/>
      <c r="B193" s="156"/>
      <c r="C193" s="156"/>
      <c r="D193" s="156"/>
      <c r="E193" s="156"/>
      <c r="F193" s="156"/>
    </row>
    <row r="194" spans="1:6" ht="12.75">
      <c r="A194" s="122"/>
      <c r="B194" s="122"/>
      <c r="C194" s="122"/>
      <c r="D194" s="122"/>
      <c r="E194" s="122"/>
      <c r="F194" s="122"/>
    </row>
    <row r="195" spans="1:6" ht="15.75" customHeight="1">
      <c r="A195" s="143" t="s">
        <v>39</v>
      </c>
      <c r="B195" s="143"/>
      <c r="C195" s="143"/>
      <c r="D195" s="143"/>
      <c r="E195" s="143"/>
      <c r="F195" s="143"/>
    </row>
    <row r="196" spans="1:6" ht="15.75" customHeight="1">
      <c r="A196" s="143" t="s">
        <v>40</v>
      </c>
      <c r="B196" s="143"/>
      <c r="C196" s="143"/>
      <c r="D196" s="143"/>
      <c r="E196" s="143"/>
      <c r="F196" s="143"/>
    </row>
    <row r="197" spans="1:6" ht="12.75">
      <c r="A197" s="68"/>
      <c r="B197" s="68"/>
      <c r="C197" s="15"/>
      <c r="D197" s="15"/>
      <c r="E197" s="15"/>
      <c r="F197" s="15"/>
    </row>
    <row r="198" spans="1:6" ht="12.75">
      <c r="A198" s="68"/>
      <c r="B198" s="68"/>
      <c r="C198" s="15"/>
      <c r="D198" s="15"/>
      <c r="E198" s="15"/>
      <c r="F198" s="15"/>
    </row>
    <row r="199" spans="1:6" ht="14.25" customHeight="1">
      <c r="A199" s="155" t="s">
        <v>231</v>
      </c>
      <c r="B199" s="155"/>
      <c r="D199" s="143" t="s">
        <v>189</v>
      </c>
      <c r="E199" s="143"/>
      <c r="F199" s="143"/>
    </row>
    <row r="200" spans="1:6" ht="15" customHeight="1">
      <c r="A200" s="155" t="s">
        <v>230</v>
      </c>
      <c r="B200" s="155"/>
      <c r="D200" s="147" t="s">
        <v>170</v>
      </c>
      <c r="E200" s="143"/>
      <c r="F200" s="143"/>
    </row>
    <row r="201" spans="1:2" ht="12.75">
      <c r="A201" s="19" t="s">
        <v>233</v>
      </c>
      <c r="B201" s="19"/>
    </row>
    <row r="202" spans="1:2" ht="12.75">
      <c r="A202" s="19"/>
      <c r="B202" s="19"/>
    </row>
  </sheetData>
  <sheetProtection/>
  <mergeCells count="12">
    <mergeCell ref="A200:B200"/>
    <mergeCell ref="D199:F199"/>
    <mergeCell ref="D200:F200"/>
    <mergeCell ref="A192:F192"/>
    <mergeCell ref="A193:F193"/>
    <mergeCell ref="A199:B199"/>
    <mergeCell ref="A195:F195"/>
    <mergeCell ref="A196:F196"/>
    <mergeCell ref="D69:D70"/>
    <mergeCell ref="E69:E70"/>
    <mergeCell ref="F69:F70"/>
    <mergeCell ref="A191:F191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Senka</cp:lastModifiedBy>
  <cp:lastPrinted>2017-03-02T10:16:55Z</cp:lastPrinted>
  <dcterms:created xsi:type="dcterms:W3CDTF">2010-12-16T07:55:39Z</dcterms:created>
  <dcterms:modified xsi:type="dcterms:W3CDTF">2017-03-27T08:23:55Z</dcterms:modified>
  <cp:category/>
  <cp:version/>
  <cp:contentType/>
  <cp:contentStatus/>
</cp:coreProperties>
</file>