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84" activeTab="1"/>
  </bookViews>
  <sheets>
    <sheet name="OPĆI DIO" sheetId="1" r:id="rId1"/>
    <sheet name="POSEBNI DIO" sheetId="2" r:id="rId2"/>
  </sheets>
  <definedNames/>
  <calcPr fullCalcOnLoad="1"/>
</workbook>
</file>

<file path=xl/sharedStrings.xml><?xml version="1.0" encoding="utf-8"?>
<sst xmlns="http://schemas.openxmlformats.org/spreadsheetml/2006/main" count="409" uniqueCount="255">
  <si>
    <t>OPĆI DIO</t>
  </si>
  <si>
    <t>Prihodi poslovanja</t>
  </si>
  <si>
    <t>Prihodi od prodaje nefinancijske imovine</t>
  </si>
  <si>
    <t>Rashodi poslovanja</t>
  </si>
  <si>
    <t>Rashodi za nabavu nefinancijske imovine</t>
  </si>
  <si>
    <t>BROJ</t>
  </si>
  <si>
    <t>KONTA</t>
  </si>
  <si>
    <t>VRSTA PRIHODA / RASHODA</t>
  </si>
  <si>
    <t>Prihodi od poreza</t>
  </si>
  <si>
    <t>Porez i prirez na dohodak</t>
  </si>
  <si>
    <t>Porezi na imovinu</t>
  </si>
  <si>
    <t>Porezi na robu i usluge</t>
  </si>
  <si>
    <t>Potpore</t>
  </si>
  <si>
    <t>Prihodi od imovine</t>
  </si>
  <si>
    <t>Prihodi od financijske imovine</t>
  </si>
  <si>
    <t>Prihodi od nefinancijske imovine</t>
  </si>
  <si>
    <t>Prihodi od administrativnih pristojbi i po posebnim propisima</t>
  </si>
  <si>
    <t>Komunalni doprinosi i naknade</t>
  </si>
  <si>
    <t>Prihodi od prodaje neproizvedene imovine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</si>
  <si>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</si>
  <si>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</si>
  <si>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</si>
  <si>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</si>
  <si>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</si>
  <si>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</si>
  <si>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</si>
  <si>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</si>
  <si>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</si>
  <si>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</si>
  <si>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Naknade građanima i kućanstvima na temelju osiguranja i druge naknade</t>
  </si>
  <si>
    <t>Ostale naknade građanima i kućanstvima iz proračuna</t>
  </si>
  <si>
    <t>Donacije i ostali rashodi</t>
  </si>
  <si>
    <t>Tekuće donacije</t>
  </si>
  <si>
    <t>Rashodi za nabavu neproizvedene imovine</t>
  </si>
  <si>
    <t>Nematerijalna imovina</t>
  </si>
  <si>
    <t>Rashodi za nabavu proizvedene dugotrajne imovine</t>
  </si>
  <si>
    <t>Građevinski objekti</t>
  </si>
  <si>
    <t>Članak 1.</t>
  </si>
  <si>
    <t>Članak 2.</t>
  </si>
  <si>
    <t>Članak 3.</t>
  </si>
  <si>
    <t>Tekuće pomoći</t>
  </si>
  <si>
    <t>Tekuće pomoći unutar opće države</t>
  </si>
  <si>
    <t>OPĆINA PROMINA</t>
  </si>
  <si>
    <t>OPĆINSKO VIJEĆE</t>
  </si>
  <si>
    <t>Prihodi od prodaje materijalne imovine</t>
  </si>
  <si>
    <t>Prihod od prodaje građevinskih objekata</t>
  </si>
  <si>
    <t xml:space="preserve">A. </t>
  </si>
  <si>
    <t>UKUPNI PRIHODI I PRIMICI</t>
  </si>
  <si>
    <t>B.</t>
  </si>
  <si>
    <t>UKUPNI RASHODI I IZDACI</t>
  </si>
  <si>
    <t>A. UKUPNO PRIHODI I PRIMICI</t>
  </si>
  <si>
    <t>B. UKUPNO RASHODI I IZDACI</t>
  </si>
  <si>
    <t>Prihodi i rashodi, primici i izdaci, te manjak prihoda po ekonomskoj klasifikaciji na razini podskupine utvrđeni su kako slijedi:</t>
  </si>
  <si>
    <t/>
  </si>
  <si>
    <t>Razdjel</t>
  </si>
  <si>
    <t>VRSTA RASHODA / IZDATAKA</t>
  </si>
  <si>
    <t>UKUPNO RASHODI / IZDACI</t>
  </si>
  <si>
    <t>Glava</t>
  </si>
  <si>
    <t>Usluge telefona, pošte i prijevoza</t>
  </si>
  <si>
    <t>Reprezentacija</t>
  </si>
  <si>
    <t>Članarine</t>
  </si>
  <si>
    <t>Plaće za redovan rad</t>
  </si>
  <si>
    <t>Doprinosi za zdravstveno osiguranje</t>
  </si>
  <si>
    <t>Doprinosi za zapošljavanje</t>
  </si>
  <si>
    <t>Naknade za prijevoz</t>
  </si>
  <si>
    <t>Službena putovanja</t>
  </si>
  <si>
    <t>Uredski materijal i ostali materijalni rashodi</t>
  </si>
  <si>
    <t>Energija</t>
  </si>
  <si>
    <t>Materijal i dijelovi za tekuće i investicijsko održavanje</t>
  </si>
  <si>
    <t>Usluge tekućeg i investicijskog održavanja</t>
  </si>
  <si>
    <t>Usluge promidžbe i informiranja</t>
  </si>
  <si>
    <t>Bankarske usluge i usluge platnog prometa</t>
  </si>
  <si>
    <t>Stručno usavršavanje zaposlenika</t>
  </si>
  <si>
    <t>Računalne usluge</t>
  </si>
  <si>
    <t>SOCIJALNA ZAŠTITA</t>
  </si>
  <si>
    <t>JEDINSTVENI UPRAVNI ODJEL</t>
  </si>
  <si>
    <t>PREDSTAVNIČKO TIJELO</t>
  </si>
  <si>
    <t>JAVNA UPRAVA I ADMINISTRACIJA</t>
  </si>
  <si>
    <t>Rashodi za rad predstavničkih tijela</t>
  </si>
  <si>
    <t>IZVRŠNO TIJELO I ADMINISTRACIJA</t>
  </si>
  <si>
    <t>Sitni iventar i auto gume</t>
  </si>
  <si>
    <t>Održavanje komunalne infrastrukture</t>
  </si>
  <si>
    <t>Javna rasvjeta</t>
  </si>
  <si>
    <t>Usluge tekućeg održavanja javne rasvjete</t>
  </si>
  <si>
    <t>A100012</t>
  </si>
  <si>
    <t>Gradnja i nabavka dugotrajne imovine</t>
  </si>
  <si>
    <t>Planska,projektna i troškovnička dokumentacija</t>
  </si>
  <si>
    <t>K100002</t>
  </si>
  <si>
    <t>Zajednički mat.rashodi uprave i administracije</t>
  </si>
  <si>
    <t>Rashodi za zaposlene u administraciji</t>
  </si>
  <si>
    <t>Program</t>
  </si>
  <si>
    <t>Protupožarna i civilna zaštita</t>
  </si>
  <si>
    <t>Rashodi za protupožarnu i civilnu zaštitu</t>
  </si>
  <si>
    <t>Tekuće pomoći za DVD</t>
  </si>
  <si>
    <t>Socijalna zaštita</t>
  </si>
  <si>
    <t>Socijalna zaštita stanovništva</t>
  </si>
  <si>
    <t>Naknade građanima i kućanstvima</t>
  </si>
  <si>
    <t>PREDŠKOLSKI ODGOJ</t>
  </si>
  <si>
    <t>Predškolski odgoj</t>
  </si>
  <si>
    <t>Tekuća pomoć za rad vrtića</t>
  </si>
  <si>
    <t>KULTURA</t>
  </si>
  <si>
    <t>Manifestacije i kulturna zbivanja</t>
  </si>
  <si>
    <t>A100011</t>
  </si>
  <si>
    <t>Plaće Javni radovi</t>
  </si>
  <si>
    <t>Doprinosi za zdravstveno osiguranje  Javni radovi</t>
  </si>
  <si>
    <t>Doprinosi za zapošljavanje  Javni radovi</t>
  </si>
  <si>
    <t>Tekuća pričuva</t>
  </si>
  <si>
    <t>Tekuće pomoći HZZ</t>
  </si>
  <si>
    <t>PROTUPOŽARNA I CIVILNA ZAŠTITA</t>
  </si>
  <si>
    <t>SPORT</t>
  </si>
  <si>
    <t>Manifestacije i sportska zbivanja</t>
  </si>
  <si>
    <t>Donacija KUU Promina</t>
  </si>
  <si>
    <t>Naknade za rad predstavničkih tijela i izvršnih tijela(povjerenstva i sl)</t>
  </si>
  <si>
    <t>Naknade troškova osobama izvan radnog odnosa</t>
  </si>
  <si>
    <t>Bankarske usluge</t>
  </si>
  <si>
    <t>Donacija DŠR "Sport za sve"</t>
  </si>
  <si>
    <t>Naknade za prijevoz JR</t>
  </si>
  <si>
    <t>Energija JR</t>
  </si>
  <si>
    <t>Materijal i dijelovi za tekuće i investicijsko održavanje JR</t>
  </si>
  <si>
    <t>Prihodi od prodaje proizvedene imovine</t>
  </si>
  <si>
    <t>Rashodi za dodatna ulaganja na nefinancijskoj imovini</t>
  </si>
  <si>
    <t>Donacija Radio Drniš</t>
  </si>
  <si>
    <t>Dodatna ulaganja na građevinskim objektima</t>
  </si>
  <si>
    <t>Sanacija cesta</t>
  </si>
  <si>
    <t>Pomoći iz proračuna</t>
  </si>
  <si>
    <t>Izvor</t>
  </si>
  <si>
    <t>OPĆI PRIHODI I PRIMICI</t>
  </si>
  <si>
    <t>POMOĆI IZ PRORAČUNA</t>
  </si>
  <si>
    <t>OPĆI PRIHODI I PRIMICI, POMOĆI IZ PRORAČUNA</t>
  </si>
  <si>
    <t>A01 100</t>
  </si>
  <si>
    <t>Aktivnost</t>
  </si>
  <si>
    <t>KOMUNALNE DJELATNOSTI</t>
  </si>
  <si>
    <t>NABAVKA I IZGRADNJA DUGOTRAJNE IMOVINE</t>
  </si>
  <si>
    <t>K100005</t>
  </si>
  <si>
    <t>K100004</t>
  </si>
  <si>
    <t>Održavanje nerazvrstanih cesta</t>
  </si>
  <si>
    <t>K100010</t>
  </si>
  <si>
    <t>Rasvjeta</t>
  </si>
  <si>
    <t>GRAĐANSKE UDRUGE</t>
  </si>
  <si>
    <t xml:space="preserve"> A100003</t>
  </si>
  <si>
    <t xml:space="preserve"> A100001</t>
  </si>
  <si>
    <t xml:space="preserve"> A100002</t>
  </si>
  <si>
    <t>A100007</t>
  </si>
  <si>
    <t xml:space="preserve"> K100001</t>
  </si>
  <si>
    <t xml:space="preserve"> A100008</t>
  </si>
  <si>
    <t xml:space="preserve"> A100011</t>
  </si>
  <si>
    <t xml:space="preserve"> A100005</t>
  </si>
  <si>
    <t xml:space="preserve"> A100006</t>
  </si>
  <si>
    <t>A100013</t>
  </si>
  <si>
    <t>Pomoći Ministarstvo turizma</t>
  </si>
  <si>
    <t>Pomoći iz Županijskog proračuna</t>
  </si>
  <si>
    <t>Održavanje i čišćenje javnih površina</t>
  </si>
  <si>
    <t>Odvjetničke usluge</t>
  </si>
  <si>
    <t>Geodetsko-katastarske usluge</t>
  </si>
  <si>
    <t>Ugovori o djelu</t>
  </si>
  <si>
    <t>Tekuća pomoć za gorsku službu spašavanja</t>
  </si>
  <si>
    <t>PRIHODI ZA POSEBNE NAMJENE</t>
  </si>
  <si>
    <t>K100011</t>
  </si>
  <si>
    <t>Izgradnja cesta</t>
  </si>
  <si>
    <t>Tekuće pomoći FZOEU</t>
  </si>
  <si>
    <t>Donacije</t>
  </si>
  <si>
    <t>Donacije političkim strankama</t>
  </si>
  <si>
    <t>Komunalne usluge(opskrba vodom)</t>
  </si>
  <si>
    <t>Usluge tekućeg i investicijskog održavanja prijevoznih sredstava</t>
  </si>
  <si>
    <t>Grafičke i tiskarske usluge</t>
  </si>
  <si>
    <t>Premije osiguranja (prijevoz.sredstava, zaposlenika i sl.)</t>
  </si>
  <si>
    <t>Obvezni i preventivni zdravstveni pregledi zaposlenika</t>
  </si>
  <si>
    <t>Deratizacija i dezinsekcija</t>
  </si>
  <si>
    <t>K100015</t>
  </si>
  <si>
    <t>Izgradnja mrtvačnice uz crkvu Sv. Mihovila</t>
  </si>
  <si>
    <t>A100014</t>
  </si>
  <si>
    <t>VJERSKE ZAJEDNICE</t>
  </si>
  <si>
    <t>Ostali rashodi</t>
  </si>
  <si>
    <t>Kapitalne donacije vjerskim zajednicama</t>
  </si>
  <si>
    <t>Donacija KK "DOŠK" Drniš</t>
  </si>
  <si>
    <t>Donacija "Udruga HVIDR-a Drniš"</t>
  </si>
  <si>
    <t>Kapitalne donacije (EKO Promina d.o.o.)</t>
  </si>
  <si>
    <t xml:space="preserve">Izgradnja ulične i park rasvjete </t>
  </si>
  <si>
    <t>Opremanje dječjeg vrtića "Bubamara"</t>
  </si>
  <si>
    <t>Materijalna imovina</t>
  </si>
  <si>
    <t>Kapitalne donacije</t>
  </si>
  <si>
    <t>Građevinsko zemljište</t>
  </si>
  <si>
    <t>Planska,projektna i troškovnička dokumentacija po strategiji razvoja</t>
  </si>
  <si>
    <t>Sanacija lokalne nerazvrstane ceste Čitluk-Mratovo-Bogatići</t>
  </si>
  <si>
    <t>Povrat poreza i prireza na dohodak po godišnjoj prijavi</t>
  </si>
  <si>
    <t>Sanacija lokalnih nerazvrstanih cesta</t>
  </si>
  <si>
    <t>Danijel Džapo</t>
  </si>
  <si>
    <t>Pomoći ministarstvo poljoprivrede</t>
  </si>
  <si>
    <t>Prihodi od prodaje proizvoda i robe te pruženih usluga i prihodi od donacija</t>
  </si>
  <si>
    <t>Ostali ostvareni prihodi</t>
  </si>
  <si>
    <t>Tekuće donacije od ostalih subjekata</t>
  </si>
  <si>
    <t>Opremanje igrališta</t>
  </si>
  <si>
    <t>Opremanje polivalentnog igrališta Žagra</t>
  </si>
  <si>
    <t>Sanacija ilegalnih odlagališta otpada i boksitnih jama</t>
  </si>
  <si>
    <t>Prihodi od sanacije ilegalnih odlagališta otpada i boksitnih jama (Hrvatske šume)</t>
  </si>
  <si>
    <t>Tematska cesta "Kroz prominsko vinogorje do rijeke Krke"- 2. faza</t>
  </si>
  <si>
    <t>Tematska cesta "Kroz prominsko vinogorje do rijeke Krke"- 2. faza (sufinanciranje NP Krka)</t>
  </si>
  <si>
    <t>Pomoći MRRFEU</t>
  </si>
  <si>
    <t>Pomoć za opremanje novorođene djece</t>
  </si>
  <si>
    <t>Pomoć nezaposlenim osobama (ogrjev)</t>
  </si>
  <si>
    <t>Pomoć za školsku opremu učenika</t>
  </si>
  <si>
    <t>Sufinanciranje cijene prijevoza učenika</t>
  </si>
  <si>
    <t>Energija za javnu rasvjetu - mrežarina</t>
  </si>
  <si>
    <t>Energija za javnu rasvjetu - potrošnja</t>
  </si>
  <si>
    <t>Pomoći Ministarstvo graditeljstva i prostornog uređenja</t>
  </si>
  <si>
    <t>Pomoći Ministarstvo kulture</t>
  </si>
  <si>
    <t>Rashodi protokola ( Dan Općine, Tradicionalne prominske igre, Biciklijada i Prominski bronzin, Velika Gospa, Božićna priredba)</t>
  </si>
  <si>
    <t>po organizacijskoj, programskoj, ekonomskoj klasifikaciji Posebnom dijelu Proračuna za 2016. godinu.</t>
  </si>
  <si>
    <t>PREDSJEDNIK</t>
  </si>
  <si>
    <t xml:space="preserve"> Proračun Općine Promina za 2016. godinu i Projekcija proračuna 2017. - 2018. (u daljnjem tekstu Proračun), sastoji se od:</t>
  </si>
  <si>
    <t>Izdaci za civilnu zaštitu</t>
  </si>
  <si>
    <t>Donacija "Udruga 142 brigade HV"</t>
  </si>
  <si>
    <t>Donacija "Udruga Debit"</t>
  </si>
  <si>
    <t>Donacija Crveni križ</t>
  </si>
  <si>
    <t>Ostale socijalne pomoći</t>
  </si>
  <si>
    <t>Postrojenja i oprema</t>
  </si>
  <si>
    <t>PRIHODI ZA POSEBNE NAMJENE, OPĆI PRIHODI I PRIMICI</t>
  </si>
  <si>
    <t>PRIHODI ZA POSEBNE NAMJENE, POMOĆI IZ PRORAČUNA</t>
  </si>
  <si>
    <t>Sanacija zgrada</t>
  </si>
  <si>
    <t>POSEBNI DIO</t>
  </si>
  <si>
    <t>PRORAČUN 2016.</t>
  </si>
  <si>
    <t>IZMJENE</t>
  </si>
  <si>
    <t>NOVI PRORAČUN</t>
  </si>
  <si>
    <t>Priključak vode</t>
  </si>
  <si>
    <t>Na temelju članka 39. Zakona o proračunu ("Narodne novine", br. 87/08, 136/12) i članka 30. st. 1. toč. 8. Statuta Općine Promina ("Službeni vjesnik</t>
  </si>
  <si>
    <t>godine donosi</t>
  </si>
  <si>
    <t>Kapitalne donacije od ostalih subjekata</t>
  </si>
  <si>
    <t>K100014</t>
  </si>
  <si>
    <t>Sanacija i uređenje groblja</t>
  </si>
  <si>
    <t>Ostale nespomenute pristojbe i naknade</t>
  </si>
  <si>
    <t>C.</t>
  </si>
  <si>
    <t>D.</t>
  </si>
  <si>
    <t>RAZLIKA PRIHODA I RASHODA (A-B)</t>
  </si>
  <si>
    <t>MANJAK PRIHODA PRETHODNOG RAZDOBLJA</t>
  </si>
  <si>
    <t>C. VIŠAK / MANJAK PRIHODA</t>
  </si>
  <si>
    <t>Vlastiti izvori i ispravak vlastitih izvora</t>
  </si>
  <si>
    <t>Rezultat poslovanja</t>
  </si>
  <si>
    <t>Manjak prihoda</t>
  </si>
  <si>
    <t>POMOĆI IZ PRORAČUNA, PRIHODI ZA POSEBNE NAMJENE</t>
  </si>
  <si>
    <t>OPĆI PRIHODI I PRIMICI, POMOĆI IZ PRORAČUNA, PRIHODI ZA POSEBNE NAMJENE</t>
  </si>
  <si>
    <t>Prihodi po posebnim propisima</t>
  </si>
  <si>
    <t>Subvencije poljoprivrednicima</t>
  </si>
  <si>
    <t>Javna uprava i administracija</t>
  </si>
  <si>
    <t>Prihodi za posebne namjene</t>
  </si>
  <si>
    <t>Subvencije trgovačkim društvima, poljoprivrednicima i obrtnicima izvan javnog sektora</t>
  </si>
  <si>
    <t>Subvencije</t>
  </si>
  <si>
    <t>Vatrogasni dom (ex veterinarska)</t>
  </si>
  <si>
    <t>KLASA: 400-06/16-01/3</t>
  </si>
  <si>
    <t>Oklaj, 04. studenog 2016. godine</t>
  </si>
  <si>
    <t>III. IZMJENE I DOPUNE PRORAČUNA OPĆINE PROMINA ZA 2016. GODINU</t>
  </si>
  <si>
    <t>Šibensko-kninske županije, br. 10/09, 09/10, 05/11, 03/13), Općinsko vijeće Općine Promina, na svojoj 19. sjednici, održanoj dana 04. studenog 2016.</t>
  </si>
  <si>
    <t>Rashodi poslovanja i rashodi za nabavku nefinancijske imovine u Proračunu za 2016. godinu u ukupnoj svoti od 13.609.303,30 kuna raspoređuju se</t>
  </si>
  <si>
    <t>Ove Izmjene i dopune Proračuna stupaju na snagu osmog dana od dana objave u "Službenom vjesniku Šibensko - kninske županije",</t>
  </si>
  <si>
    <t>a primjenjivat će se do 31. prosinca 2016. godine.</t>
  </si>
  <si>
    <t>URBROJ: 2182/09-16-01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</si>
</sst>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\ [$%]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#,##0.000"/>
    <numFmt numFmtId="174" formatCode="#,##0.0"/>
    <numFmt numFmtId="175" formatCode="_-* #,##0.00\ [$kn-41A]_-;\-* #,##0.00\ [$kn-41A]_-;_-* &quot;-&quot;??\ [$kn-41A]_-;_-@_-"/>
    <numFmt numFmtId="176" formatCode="_-* #,##0.0\ [$kn-41A]_-;\-* #,##0.0\ [$kn-41A]_-;_-* &quot;-&quot;??\ [$kn-41A]_-;_-@_-"/>
    <numFmt numFmtId="177" formatCode="_-* #,##0\ [$kn-41A]_-;\-* #,##0\ [$kn-41A]_-;_-* &quot;-&quot;??\ [$kn-41A]_-;_-@_-"/>
    <numFmt numFmtId="178" formatCode="_-[$$-409]* #,##0.00_ ;_-[$$-409]* \-#,##0.00\ ;_-[$$-409]* &quot;-&quot;??_ ;_-@_ "/>
    <numFmt numFmtId="179" formatCode="[$-41A]d\.\ mmmm\ yyyy\."/>
    <numFmt numFmtId="180" formatCode="00000"/>
    <numFmt numFmtId="181" formatCode="#,##0.00\ &quot;kn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8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 quotePrefix="1">
      <alignment vertical="center"/>
    </xf>
    <xf numFmtId="0" fontId="4" fillId="0" borderId="0" xfId="0" applyFont="1" applyAlignment="1">
      <alignment horizontal="right" vertical="center"/>
    </xf>
    <xf numFmtId="4" fontId="4" fillId="33" borderId="0" xfId="0" applyNumberFormat="1" applyFont="1" applyFill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4" fillId="34" borderId="0" xfId="0" applyFont="1" applyFill="1" applyAlignment="1" quotePrefix="1">
      <alignment vertical="center"/>
    </xf>
    <xf numFmtId="0" fontId="4" fillId="34" borderId="0" xfId="0" applyFont="1" applyFill="1" applyAlignment="1">
      <alignment horizontal="right" vertical="center"/>
    </xf>
    <xf numFmtId="0" fontId="5" fillId="35" borderId="0" xfId="0" applyFont="1" applyFill="1" applyAlignment="1">
      <alignment vertical="center"/>
    </xf>
    <xf numFmtId="4" fontId="3" fillId="0" borderId="0" xfId="0" applyNumberFormat="1" applyFont="1" applyAlignment="1">
      <alignment vertical="center" wrapText="1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4" borderId="0" xfId="0" applyFont="1" applyFill="1" applyAlignment="1" quotePrefix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>
      <alignment vertical="center"/>
    </xf>
    <xf numFmtId="4" fontId="5" fillId="35" borderId="0" xfId="0" applyNumberFormat="1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3" fillId="36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8" fillId="34" borderId="0" xfId="0" applyFont="1" applyFill="1" applyAlignment="1">
      <alignment vertical="center"/>
    </xf>
    <xf numFmtId="0" fontId="9" fillId="35" borderId="0" xfId="0" applyFont="1" applyFill="1" applyAlignment="1">
      <alignment vertical="center" wrapText="1"/>
    </xf>
    <xf numFmtId="0" fontId="9" fillId="35" borderId="0" xfId="0" applyFont="1" applyFill="1" applyAlignment="1" quotePrefix="1">
      <alignment vertical="center" wrapText="1"/>
    </xf>
    <xf numFmtId="4" fontId="9" fillId="35" borderId="0" xfId="0" applyNumberFormat="1" applyFont="1" applyFill="1" applyAlignment="1">
      <alignment vertical="center"/>
    </xf>
    <xf numFmtId="0" fontId="8" fillId="37" borderId="0" xfId="0" applyFont="1" applyFill="1" applyAlignment="1">
      <alignment vertical="center" wrapText="1"/>
    </xf>
    <xf numFmtId="0" fontId="8" fillId="37" borderId="0" xfId="0" applyFont="1" applyFill="1" applyAlignment="1" quotePrefix="1">
      <alignment horizontal="right" vertical="center" wrapText="1"/>
    </xf>
    <xf numFmtId="4" fontId="8" fillId="37" borderId="0" xfId="0" applyNumberFormat="1" applyFont="1" applyFill="1" applyAlignment="1">
      <alignment vertical="center"/>
    </xf>
    <xf numFmtId="0" fontId="8" fillId="37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left" vertical="center" wrapText="1"/>
    </xf>
    <xf numFmtId="4" fontId="8" fillId="33" borderId="0" xfId="0" applyNumberFormat="1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0" fontId="8" fillId="33" borderId="0" xfId="0" applyFont="1" applyFill="1" applyAlignment="1">
      <alignment horizontal="right" vertical="center" wrapText="1"/>
    </xf>
    <xf numFmtId="4" fontId="8" fillId="33" borderId="0" xfId="0" applyNumberFormat="1" applyFont="1" applyFill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38" borderId="0" xfId="0" applyFont="1" applyFill="1" applyAlignment="1">
      <alignment vertical="center" wrapText="1"/>
    </xf>
    <xf numFmtId="0" fontId="9" fillId="38" borderId="0" xfId="0" applyFont="1" applyFill="1" applyAlignment="1">
      <alignment horizontal="right" vertical="center" wrapText="1"/>
    </xf>
    <xf numFmtId="4" fontId="9" fillId="38" borderId="0" xfId="0" applyNumberFormat="1" applyFont="1" applyFill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38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vertical="center" wrapText="1"/>
    </xf>
    <xf numFmtId="0" fontId="8" fillId="33" borderId="0" xfId="0" applyFont="1" applyFill="1" applyAlignment="1" quotePrefix="1">
      <alignment horizontal="right" vertical="center" wrapText="1"/>
    </xf>
    <xf numFmtId="3" fontId="8" fillId="37" borderId="0" xfId="0" applyNumberFormat="1" applyFont="1" applyFill="1" applyAlignment="1">
      <alignment vertical="center"/>
    </xf>
    <xf numFmtId="4" fontId="8" fillId="37" borderId="0" xfId="0" applyNumberFormat="1" applyFont="1" applyFill="1" applyAlignment="1">
      <alignment horizontal="right" vertical="center"/>
    </xf>
    <xf numFmtId="0" fontId="10" fillId="33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" fontId="10" fillId="0" borderId="0" xfId="0" applyNumberFormat="1" applyFont="1" applyAlignment="1">
      <alignment vertical="center"/>
    </xf>
    <xf numFmtId="0" fontId="8" fillId="0" borderId="0" xfId="0" applyFont="1" applyAlignment="1">
      <alignment horizontal="left" wrapText="1"/>
    </xf>
    <xf numFmtId="4" fontId="8" fillId="0" borderId="0" xfId="0" applyNumberFormat="1" applyFont="1" applyAlignment="1">
      <alignment wrapText="1"/>
    </xf>
    <xf numFmtId="0" fontId="10" fillId="0" borderId="0" xfId="0" applyFont="1" applyAlignment="1">
      <alignment horizontal="left" wrapText="1"/>
    </xf>
    <xf numFmtId="4" fontId="10" fillId="0" borderId="0" xfId="0" applyNumberFormat="1" applyFont="1" applyAlignment="1">
      <alignment wrapText="1"/>
    </xf>
    <xf numFmtId="0" fontId="8" fillId="34" borderId="0" xfId="0" applyFont="1" applyFill="1" applyAlignment="1">
      <alignment horizontal="center" vertical="center"/>
    </xf>
    <xf numFmtId="0" fontId="8" fillId="18" borderId="0" xfId="0" applyFont="1" applyFill="1" applyAlignment="1">
      <alignment vertical="center" wrapText="1"/>
    </xf>
    <xf numFmtId="0" fontId="8" fillId="18" borderId="0" xfId="0" applyFont="1" applyFill="1" applyAlignment="1">
      <alignment horizontal="right" vertical="center" wrapText="1"/>
    </xf>
    <xf numFmtId="4" fontId="8" fillId="18" borderId="0" xfId="0" applyNumberFormat="1" applyFont="1" applyFill="1" applyAlignment="1">
      <alignment vertical="center" wrapText="1"/>
    </xf>
    <xf numFmtId="4" fontId="8" fillId="18" borderId="0" xfId="0" applyNumberFormat="1" applyFont="1" applyFill="1" applyAlignment="1">
      <alignment vertical="center"/>
    </xf>
    <xf numFmtId="0" fontId="9" fillId="18" borderId="0" xfId="0" applyFont="1" applyFill="1" applyAlignment="1">
      <alignment vertical="center" wrapText="1"/>
    </xf>
    <xf numFmtId="0" fontId="8" fillId="18" borderId="0" xfId="0" applyFont="1" applyFill="1" applyAlignment="1" quotePrefix="1">
      <alignment horizontal="right" vertical="center" wrapText="1"/>
    </xf>
    <xf numFmtId="4" fontId="54" fillId="39" borderId="0" xfId="0" applyNumberFormat="1" applyFont="1" applyFill="1" applyAlignment="1">
      <alignment vertical="center"/>
    </xf>
    <xf numFmtId="4" fontId="54" fillId="0" borderId="0" xfId="0" applyNumberFormat="1" applyFont="1" applyFill="1" applyAlignment="1">
      <alignment vertical="center"/>
    </xf>
    <xf numFmtId="4" fontId="54" fillId="18" borderId="0" xfId="0" applyNumberFormat="1" applyFont="1" applyFill="1" applyAlignment="1">
      <alignment vertical="center"/>
    </xf>
    <xf numFmtId="4" fontId="55" fillId="0" borderId="0" xfId="0" applyNumberFormat="1" applyFont="1" applyFill="1" applyAlignment="1">
      <alignment vertical="center"/>
    </xf>
    <xf numFmtId="4" fontId="9" fillId="40" borderId="0" xfId="0" applyNumberFormat="1" applyFont="1" applyFill="1" applyAlignment="1">
      <alignment vertical="center"/>
    </xf>
    <xf numFmtId="4" fontId="9" fillId="41" borderId="0" xfId="0" applyNumberFormat="1" applyFont="1" applyFill="1" applyAlignment="1">
      <alignment vertical="center"/>
    </xf>
    <xf numFmtId="0" fontId="9" fillId="40" borderId="0" xfId="0" applyFont="1" applyFill="1" applyAlignment="1">
      <alignment vertical="center" wrapText="1"/>
    </xf>
    <xf numFmtId="0" fontId="9" fillId="40" borderId="0" xfId="0" applyFont="1" applyFill="1" applyAlignment="1" quotePrefix="1">
      <alignment horizontal="right" vertical="center" wrapText="1"/>
    </xf>
    <xf numFmtId="4" fontId="9" fillId="40" borderId="0" xfId="0" applyNumberFormat="1" applyFont="1" applyFill="1" applyAlignment="1">
      <alignment vertical="center"/>
    </xf>
    <xf numFmtId="0" fontId="9" fillId="40" borderId="0" xfId="0" applyFont="1" applyFill="1" applyAlignment="1">
      <alignment horizontal="right" vertical="center" wrapText="1"/>
    </xf>
    <xf numFmtId="4" fontId="9" fillId="38" borderId="0" xfId="0" applyNumberFormat="1" applyFont="1" applyFill="1" applyAlignment="1">
      <alignment vertical="center" wrapText="1"/>
    </xf>
    <xf numFmtId="4" fontId="56" fillId="38" borderId="0" xfId="0" applyNumberFormat="1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9" fillId="41" borderId="0" xfId="0" applyFont="1" applyFill="1" applyAlignment="1">
      <alignment vertical="center" wrapText="1"/>
    </xf>
    <xf numFmtId="0" fontId="9" fillId="41" borderId="0" xfId="0" applyFont="1" applyFill="1" applyAlignment="1" quotePrefix="1">
      <alignment horizontal="right" vertical="center" wrapText="1"/>
    </xf>
    <xf numFmtId="0" fontId="9" fillId="41" borderId="0" xfId="0" applyFont="1" applyFill="1" applyAlignment="1">
      <alignment vertical="center" wrapText="1"/>
    </xf>
    <xf numFmtId="0" fontId="9" fillId="41" borderId="0" xfId="0" applyFont="1" applyFill="1" applyAlignment="1">
      <alignment horizontal="right" vertical="center" wrapText="1"/>
    </xf>
    <xf numFmtId="4" fontId="9" fillId="41" borderId="0" xfId="0" applyNumberFormat="1" applyFont="1" applyFill="1" applyAlignment="1">
      <alignment vertical="center" wrapText="1"/>
    </xf>
    <xf numFmtId="4" fontId="5" fillId="20" borderId="0" xfId="0" applyNumberFormat="1" applyFont="1" applyFill="1" applyAlignment="1">
      <alignment vertical="center"/>
    </xf>
    <xf numFmtId="0" fontId="5" fillId="20" borderId="0" xfId="0" applyFont="1" applyFill="1" applyAlignment="1">
      <alignment horizontal="left" vertical="center"/>
    </xf>
    <xf numFmtId="0" fontId="5" fillId="20" borderId="0" xfId="0" applyFont="1" applyFill="1" applyAlignment="1">
      <alignment vertical="center"/>
    </xf>
    <xf numFmtId="4" fontId="4" fillId="39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57" fillId="2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5" fillId="20" borderId="0" xfId="0" applyNumberFormat="1" applyFont="1" applyFill="1" applyAlignment="1">
      <alignment horizontal="right" vertical="center"/>
    </xf>
    <xf numFmtId="4" fontId="4" fillId="33" borderId="0" xfId="0" applyNumberFormat="1" applyFont="1" applyFill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4" fontId="5" fillId="35" borderId="0" xfId="0" applyNumberFormat="1" applyFont="1" applyFill="1" applyAlignment="1">
      <alignment horizontal="right" vertical="center"/>
    </xf>
    <xf numFmtId="0" fontId="4" fillId="39" borderId="0" xfId="0" applyFont="1" applyFill="1" applyAlignment="1">
      <alignment horizontal="left" vertical="center" wrapText="1"/>
    </xf>
    <xf numFmtId="4" fontId="57" fillId="42" borderId="0" xfId="0" applyNumberFormat="1" applyFont="1" applyFill="1" applyAlignment="1">
      <alignment vertical="center"/>
    </xf>
    <xf numFmtId="0" fontId="5" fillId="43" borderId="0" xfId="0" applyFont="1" applyFill="1" applyAlignment="1">
      <alignment horizontal="left" vertical="center"/>
    </xf>
    <xf numFmtId="0" fontId="5" fillId="43" borderId="0" xfId="0" applyFont="1" applyFill="1" applyAlignment="1">
      <alignment vertical="center"/>
    </xf>
    <xf numFmtId="4" fontId="57" fillId="44" borderId="0" xfId="0" applyNumberFormat="1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39" borderId="0" xfId="0" applyFont="1" applyFill="1" applyAlignment="1">
      <alignment vertical="center"/>
    </xf>
    <xf numFmtId="4" fontId="4" fillId="39" borderId="0" xfId="0" applyNumberFormat="1" applyFont="1" applyFill="1" applyAlignment="1">
      <alignment vertical="center" wrapText="1"/>
    </xf>
    <xf numFmtId="4" fontId="4" fillId="39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4" fillId="33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4" fillId="39" borderId="0" xfId="0" applyFont="1" applyFill="1" applyAlignment="1">
      <alignment vertical="center" wrapText="1"/>
    </xf>
    <xf numFmtId="4" fontId="4" fillId="39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4" fontId="58" fillId="0" borderId="0" xfId="0" applyNumberFormat="1" applyFont="1" applyAlignment="1">
      <alignment vertical="center" wrapText="1"/>
    </xf>
    <xf numFmtId="4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3" fontId="0" fillId="0" borderId="0" xfId="0" applyNumberFormat="1" applyAlignment="1" quotePrefix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Font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6"/>
  <sheetViews>
    <sheetView zoomScalePageLayoutView="0" workbookViewId="0" topLeftCell="A139">
      <selection activeCell="D25" sqref="D25"/>
    </sheetView>
  </sheetViews>
  <sheetFormatPr defaultColWidth="9.140625" defaultRowHeight="12.75"/>
  <cols>
    <col min="1" max="1" width="9.140625" style="9" customWidth="1"/>
    <col min="2" max="2" width="39.140625" style="9" customWidth="1"/>
    <col min="3" max="3" width="20.7109375" style="9" customWidth="1"/>
    <col min="4" max="4" width="27.140625" style="17" customWidth="1"/>
    <col min="5" max="5" width="30.8515625" style="9" customWidth="1"/>
    <col min="6" max="6" width="38.57421875" style="72" customWidth="1"/>
    <col min="7" max="7" width="11.7109375" style="9" bestFit="1" customWidth="1"/>
    <col min="8" max="8" width="10.421875" style="9" customWidth="1"/>
    <col min="9" max="16384" width="9.140625" style="9" customWidth="1"/>
  </cols>
  <sheetData>
    <row r="1" spans="1:5" ht="12.75">
      <c r="A1" s="21" t="s">
        <v>224</v>
      </c>
      <c r="B1" s="21"/>
      <c r="C1" s="21"/>
      <c r="D1" s="72"/>
      <c r="E1" s="21"/>
    </row>
    <row r="2" spans="1:5" ht="12.75">
      <c r="A2" s="21" t="s">
        <v>250</v>
      </c>
      <c r="B2" s="21"/>
      <c r="C2" s="21"/>
      <c r="D2" s="72"/>
      <c r="E2" s="21"/>
    </row>
    <row r="3" spans="1:5" ht="12.75">
      <c r="A3" s="141" t="s">
        <v>225</v>
      </c>
      <c r="B3" s="141"/>
      <c r="C3" s="141"/>
      <c r="D3" s="141"/>
      <c r="E3" s="141"/>
    </row>
    <row r="4" spans="1:6" s="20" customFormat="1" ht="26.25">
      <c r="A4" s="142" t="s">
        <v>249</v>
      </c>
      <c r="B4" s="143"/>
      <c r="C4" s="143"/>
      <c r="D4" s="143"/>
      <c r="E4" s="143"/>
      <c r="F4" s="127"/>
    </row>
    <row r="5" spans="1:5" ht="23.25">
      <c r="A5" s="146"/>
      <c r="B5" s="142"/>
      <c r="C5" s="142"/>
      <c r="D5" s="142"/>
      <c r="E5" s="142"/>
    </row>
    <row r="6" spans="1:5" ht="12.75">
      <c r="A6" s="144" t="s">
        <v>0</v>
      </c>
      <c r="B6" s="144"/>
      <c r="C6" s="144"/>
      <c r="D6" s="144"/>
      <c r="E6" s="144"/>
    </row>
    <row r="7" spans="1:5" ht="12.75">
      <c r="A7" s="143" t="s">
        <v>37</v>
      </c>
      <c r="B7" s="143"/>
      <c r="C7" s="143"/>
      <c r="D7" s="143"/>
      <c r="E7" s="143"/>
    </row>
    <row r="8" spans="1:5" ht="12.75">
      <c r="A8" s="145"/>
      <c r="B8" s="145"/>
      <c r="C8" s="145"/>
      <c r="D8" s="145"/>
      <c r="E8" s="145"/>
    </row>
    <row r="9" spans="1:5" ht="12.75">
      <c r="A9" s="141" t="s">
        <v>209</v>
      </c>
      <c r="B9" s="145"/>
      <c r="C9" s="145"/>
      <c r="D9" s="145"/>
      <c r="E9" s="145"/>
    </row>
    <row r="10" spans="1:5" ht="12.75">
      <c r="A10" s="145"/>
      <c r="B10" s="145"/>
      <c r="C10" s="145"/>
      <c r="D10" s="145"/>
      <c r="E10" s="145"/>
    </row>
    <row r="11" spans="1:5" ht="12.75">
      <c r="A11" s="145"/>
      <c r="B11" s="145"/>
      <c r="C11" s="145"/>
      <c r="D11" s="145"/>
      <c r="E11" s="145"/>
    </row>
    <row r="12" spans="1:5" ht="12.75">
      <c r="A12" s="145"/>
      <c r="B12" s="145"/>
      <c r="C12" s="145"/>
      <c r="D12" s="145"/>
      <c r="E12" s="145"/>
    </row>
    <row r="13" spans="1:5" ht="12.75">
      <c r="A13" s="22"/>
      <c r="B13" s="22"/>
      <c r="C13" s="5"/>
      <c r="D13" s="14"/>
      <c r="E13" s="5"/>
    </row>
    <row r="14" spans="1:5" ht="12.75">
      <c r="A14" s="22"/>
      <c r="B14" s="22"/>
      <c r="C14" s="15" t="s">
        <v>220</v>
      </c>
      <c r="D14" s="15" t="s">
        <v>221</v>
      </c>
      <c r="E14" s="6" t="s">
        <v>222</v>
      </c>
    </row>
    <row r="15" spans="1:5" ht="12.75">
      <c r="A15" s="23" t="s">
        <v>46</v>
      </c>
      <c r="B15" s="24" t="s">
        <v>47</v>
      </c>
      <c r="C15" s="7">
        <f>C37</f>
        <v>14108415</v>
      </c>
      <c r="D15" s="130">
        <f>D37</f>
        <v>-188000</v>
      </c>
      <c r="E15" s="7">
        <f aca="true" t="shared" si="0" ref="E15:E20">C15+D15</f>
        <v>13920415</v>
      </c>
    </row>
    <row r="16" spans="1:5" ht="12.75">
      <c r="A16" s="25"/>
      <c r="B16" s="26" t="s">
        <v>1</v>
      </c>
      <c r="C16" s="8">
        <f>C38</f>
        <v>13928415</v>
      </c>
      <c r="D16" s="16">
        <f>D38</f>
        <v>-188000</v>
      </c>
      <c r="E16" s="131">
        <f t="shared" si="0"/>
        <v>13740415</v>
      </c>
    </row>
    <row r="17" spans="1:5" ht="12.75">
      <c r="A17" s="25"/>
      <c r="B17" s="26" t="s">
        <v>2</v>
      </c>
      <c r="C17" s="8">
        <f>C66</f>
        <v>180000</v>
      </c>
      <c r="D17" s="16">
        <f>D66</f>
        <v>0</v>
      </c>
      <c r="E17" s="131">
        <f t="shared" si="0"/>
        <v>180000</v>
      </c>
    </row>
    <row r="18" spans="1:5" ht="12.75">
      <c r="A18" s="23" t="s">
        <v>48</v>
      </c>
      <c r="B18" s="24" t="s">
        <v>49</v>
      </c>
      <c r="C18" s="7">
        <f>C74</f>
        <v>13757303.3</v>
      </c>
      <c r="D18" s="130">
        <f>D74</f>
        <v>-148000</v>
      </c>
      <c r="E18" s="7">
        <f t="shared" si="0"/>
        <v>13609303.3</v>
      </c>
    </row>
    <row r="19" spans="1:5" ht="12.75">
      <c r="A19" s="25"/>
      <c r="B19" s="26" t="s">
        <v>3</v>
      </c>
      <c r="C19" s="8">
        <f>C75</f>
        <v>4027600</v>
      </c>
      <c r="D19" s="16">
        <f>D75</f>
        <v>-59000</v>
      </c>
      <c r="E19" s="131">
        <f t="shared" si="0"/>
        <v>3968600</v>
      </c>
    </row>
    <row r="20" spans="1:5" ht="12.75">
      <c r="A20" s="25"/>
      <c r="B20" s="26" t="s">
        <v>4</v>
      </c>
      <c r="C20" s="8">
        <f>C97</f>
        <v>9729703.3</v>
      </c>
      <c r="D20" s="16">
        <f>D97</f>
        <v>-89000</v>
      </c>
      <c r="E20" s="131">
        <f t="shared" si="0"/>
        <v>9640703.3</v>
      </c>
    </row>
    <row r="21" spans="1:5" ht="12.75">
      <c r="A21" s="117" t="s">
        <v>230</v>
      </c>
      <c r="B21" s="132" t="s">
        <v>232</v>
      </c>
      <c r="C21" s="108">
        <v>311111.7</v>
      </c>
      <c r="D21" s="133">
        <v>0</v>
      </c>
      <c r="E21" s="108">
        <f>C21+D21</f>
        <v>311111.7</v>
      </c>
    </row>
    <row r="22" spans="1:5" ht="12.75">
      <c r="A22" s="23" t="s">
        <v>231</v>
      </c>
      <c r="B22" s="24" t="s">
        <v>233</v>
      </c>
      <c r="C22" s="108">
        <v>311111.7</v>
      </c>
      <c r="D22" s="133">
        <v>0</v>
      </c>
      <c r="E22" s="108">
        <f>C22+D22</f>
        <v>311111.7</v>
      </c>
    </row>
    <row r="23" spans="1:6" ht="12.75">
      <c r="A23" s="25"/>
      <c r="B23" s="26"/>
      <c r="C23" s="8"/>
      <c r="D23" s="16"/>
      <c r="E23" s="135">
        <f>E15-E18-E22</f>
        <v>-7.566995918750763E-10</v>
      </c>
      <c r="F23" s="128"/>
    </row>
    <row r="24" spans="1:5" ht="12.75">
      <c r="A24" s="25"/>
      <c r="B24" s="26"/>
      <c r="C24" s="8"/>
      <c r="D24" s="16"/>
      <c r="E24" s="8"/>
    </row>
    <row r="25" spans="1:5" ht="12.75">
      <c r="A25" s="25"/>
      <c r="B25" s="26"/>
      <c r="C25" s="8"/>
      <c r="D25" s="16"/>
      <c r="E25" s="8"/>
    </row>
    <row r="26" spans="1:5" ht="12.75">
      <c r="A26" s="25"/>
      <c r="B26" s="26"/>
      <c r="C26" s="8"/>
      <c r="D26" s="16"/>
      <c r="E26" s="8"/>
    </row>
    <row r="27" spans="1:5" ht="12.75">
      <c r="A27" s="148"/>
      <c r="B27" s="149"/>
      <c r="C27" s="149"/>
      <c r="D27" s="149"/>
      <c r="E27" s="149"/>
    </row>
    <row r="28" spans="1:5" ht="12.75">
      <c r="A28" s="143" t="s">
        <v>38</v>
      </c>
      <c r="B28" s="143"/>
      <c r="C28" s="143"/>
      <c r="D28" s="143"/>
      <c r="E28" s="143"/>
    </row>
    <row r="29" spans="1:5" ht="12.75">
      <c r="A29" s="145"/>
      <c r="B29" s="145"/>
      <c r="C29" s="145"/>
      <c r="D29" s="145"/>
      <c r="E29" s="145"/>
    </row>
    <row r="30" spans="1:5" ht="12.75">
      <c r="A30" s="145" t="s">
        <v>52</v>
      </c>
      <c r="B30" s="145"/>
      <c r="C30" s="145"/>
      <c r="D30" s="145"/>
      <c r="E30" s="145"/>
    </row>
    <row r="31" spans="1:5" ht="12.75">
      <c r="A31" s="145"/>
      <c r="B31" s="145"/>
      <c r="C31" s="145"/>
      <c r="D31" s="145"/>
      <c r="E31" s="145"/>
    </row>
    <row r="35" spans="1:5" ht="12.75">
      <c r="A35" s="27" t="s">
        <v>5</v>
      </c>
      <c r="B35" s="27"/>
      <c r="C35" s="10"/>
      <c r="D35" s="18"/>
      <c r="E35" s="10"/>
    </row>
    <row r="36" spans="1:5" ht="12.75">
      <c r="A36" s="27" t="s">
        <v>6</v>
      </c>
      <c r="B36" s="27" t="s">
        <v>7</v>
      </c>
      <c r="C36" s="11" t="s">
        <v>220</v>
      </c>
      <c r="D36" s="19" t="s">
        <v>221</v>
      </c>
      <c r="E36" s="11" t="s">
        <v>222</v>
      </c>
    </row>
    <row r="37" spans="1:5" ht="12.75">
      <c r="A37" s="12" t="s">
        <v>50</v>
      </c>
      <c r="B37" s="12"/>
      <c r="C37" s="28">
        <f>SUM(C38,C66)</f>
        <v>14108415</v>
      </c>
      <c r="D37" s="116">
        <f>D38+D66</f>
        <v>-188000</v>
      </c>
      <c r="E37" s="28">
        <f>C37+D37</f>
        <v>13920415</v>
      </c>
    </row>
    <row r="38" spans="1:6" s="26" customFormat="1" ht="11.25">
      <c r="A38" s="106">
        <v>6</v>
      </c>
      <c r="B38" s="107" t="s">
        <v>1</v>
      </c>
      <c r="C38" s="105">
        <f>SUM(C39,C44,C54,C57,C61)</f>
        <v>13928415</v>
      </c>
      <c r="D38" s="112">
        <f>D39+D44+D54+D57+D61</f>
        <v>-188000</v>
      </c>
      <c r="E38" s="105">
        <f aca="true" t="shared" si="1" ref="E38:E105">C38+D38</f>
        <v>13740415</v>
      </c>
      <c r="F38" s="126"/>
    </row>
    <row r="39" spans="1:6" s="29" customFormat="1" ht="11.25">
      <c r="A39" s="23">
        <v>61</v>
      </c>
      <c r="B39" s="24" t="s">
        <v>8</v>
      </c>
      <c r="C39" s="7">
        <f>SUM(C40:C43)</f>
        <v>715000</v>
      </c>
      <c r="D39" s="113">
        <f>D40+D41+D42+D43</f>
        <v>70000</v>
      </c>
      <c r="E39" s="108">
        <f t="shared" si="1"/>
        <v>785000</v>
      </c>
      <c r="F39" s="126"/>
    </row>
    <row r="40" spans="1:6" s="29" customFormat="1" ht="11.25">
      <c r="A40" s="30">
        <v>611</v>
      </c>
      <c r="B40" s="29" t="s">
        <v>9</v>
      </c>
      <c r="C40" s="13">
        <v>970000</v>
      </c>
      <c r="D40" s="114">
        <v>70000</v>
      </c>
      <c r="E40" s="111">
        <f t="shared" si="1"/>
        <v>1040000</v>
      </c>
      <c r="F40" s="126"/>
    </row>
    <row r="41" spans="1:6" s="29" customFormat="1" ht="11.25">
      <c r="A41" s="30">
        <v>611</v>
      </c>
      <c r="B41" s="29" t="s">
        <v>184</v>
      </c>
      <c r="C41" s="13">
        <v>-330000</v>
      </c>
      <c r="D41" s="114">
        <v>0</v>
      </c>
      <c r="E41" s="111">
        <f t="shared" si="1"/>
        <v>-330000</v>
      </c>
      <c r="F41" s="126"/>
    </row>
    <row r="42" spans="1:6" s="26" customFormat="1" ht="11.25">
      <c r="A42" s="30">
        <v>613</v>
      </c>
      <c r="B42" s="29" t="s">
        <v>10</v>
      </c>
      <c r="C42" s="13">
        <v>50000</v>
      </c>
      <c r="D42" s="114">
        <v>0</v>
      </c>
      <c r="E42" s="111">
        <f t="shared" si="1"/>
        <v>50000</v>
      </c>
      <c r="F42" s="126"/>
    </row>
    <row r="43" spans="1:6" s="29" customFormat="1" ht="11.25">
      <c r="A43" s="30">
        <v>614</v>
      </c>
      <c r="B43" s="29" t="s">
        <v>11</v>
      </c>
      <c r="C43" s="13">
        <v>25000</v>
      </c>
      <c r="D43" s="114">
        <v>0</v>
      </c>
      <c r="E43" s="111">
        <f t="shared" si="1"/>
        <v>25000</v>
      </c>
      <c r="F43" s="126"/>
    </row>
    <row r="44" spans="1:6" s="26" customFormat="1" ht="11.25">
      <c r="A44" s="23">
        <v>63</v>
      </c>
      <c r="B44" s="24" t="s">
        <v>12</v>
      </c>
      <c r="C44" s="7">
        <f>SUM(C45:C53)</f>
        <v>10132415</v>
      </c>
      <c r="D44" s="113">
        <f>SUM(D45:D53)</f>
        <v>-259000</v>
      </c>
      <c r="E44" s="108">
        <f t="shared" si="1"/>
        <v>9873415</v>
      </c>
      <c r="F44" s="126"/>
    </row>
    <row r="45" spans="1:6" s="29" customFormat="1" ht="11.25">
      <c r="A45" s="30">
        <v>633</v>
      </c>
      <c r="B45" s="29" t="s">
        <v>124</v>
      </c>
      <c r="C45" s="13">
        <v>1228415</v>
      </c>
      <c r="D45" s="114">
        <v>0</v>
      </c>
      <c r="E45" s="111">
        <f t="shared" si="1"/>
        <v>1228415</v>
      </c>
      <c r="F45" s="126"/>
    </row>
    <row r="46" spans="1:6" s="29" customFormat="1" ht="11.25">
      <c r="A46" s="30">
        <v>633</v>
      </c>
      <c r="B46" s="29" t="s">
        <v>150</v>
      </c>
      <c r="C46" s="13">
        <v>100000</v>
      </c>
      <c r="D46" s="114">
        <v>-50000</v>
      </c>
      <c r="E46" s="111">
        <f t="shared" si="1"/>
        <v>50000</v>
      </c>
      <c r="F46" s="126"/>
    </row>
    <row r="47" spans="1:6" s="26" customFormat="1" ht="11.25">
      <c r="A47" s="30">
        <v>633</v>
      </c>
      <c r="B47" s="29" t="s">
        <v>187</v>
      </c>
      <c r="C47" s="13">
        <v>6900000</v>
      </c>
      <c r="D47" s="114">
        <v>0</v>
      </c>
      <c r="E47" s="111">
        <f t="shared" si="1"/>
        <v>6900000</v>
      </c>
      <c r="F47" s="126"/>
    </row>
    <row r="48" spans="1:6" s="26" customFormat="1" ht="11.25">
      <c r="A48" s="30">
        <v>633</v>
      </c>
      <c r="B48" s="29" t="s">
        <v>197</v>
      </c>
      <c r="C48" s="13">
        <v>410000</v>
      </c>
      <c r="D48" s="114">
        <v>-10000</v>
      </c>
      <c r="E48" s="111">
        <f t="shared" si="1"/>
        <v>400000</v>
      </c>
      <c r="F48" s="126"/>
    </row>
    <row r="49" spans="1:6" s="26" customFormat="1" ht="11.25">
      <c r="A49" s="30">
        <v>633</v>
      </c>
      <c r="B49" s="29" t="s">
        <v>205</v>
      </c>
      <c r="C49" s="13">
        <v>70000</v>
      </c>
      <c r="D49" s="114">
        <v>-70000</v>
      </c>
      <c r="E49" s="111">
        <f t="shared" si="1"/>
        <v>0</v>
      </c>
      <c r="F49" s="126"/>
    </row>
    <row r="50" spans="1:6" s="29" customFormat="1" ht="11.25">
      <c r="A50" s="30">
        <v>633</v>
      </c>
      <c r="B50" s="29" t="s">
        <v>149</v>
      </c>
      <c r="C50" s="13">
        <v>200000</v>
      </c>
      <c r="D50" s="114">
        <v>-200000</v>
      </c>
      <c r="E50" s="111">
        <f t="shared" si="1"/>
        <v>0</v>
      </c>
      <c r="F50" s="126"/>
    </row>
    <row r="51" spans="1:6" s="29" customFormat="1" ht="12.75" customHeight="1">
      <c r="A51" s="30">
        <v>633</v>
      </c>
      <c r="B51" s="29" t="s">
        <v>204</v>
      </c>
      <c r="C51" s="13">
        <v>210000</v>
      </c>
      <c r="D51" s="114">
        <v>0</v>
      </c>
      <c r="E51" s="111">
        <f t="shared" si="1"/>
        <v>210000</v>
      </c>
      <c r="F51" s="126"/>
    </row>
    <row r="52" spans="1:5" ht="12.75">
      <c r="A52" s="30">
        <v>634</v>
      </c>
      <c r="B52" s="29" t="s">
        <v>159</v>
      </c>
      <c r="C52" s="13">
        <v>954000</v>
      </c>
      <c r="D52" s="114">
        <v>0</v>
      </c>
      <c r="E52" s="111">
        <f t="shared" si="1"/>
        <v>954000</v>
      </c>
    </row>
    <row r="53" spans="1:6" s="26" customFormat="1" ht="12.75">
      <c r="A53" s="30">
        <v>634</v>
      </c>
      <c r="B53" s="29" t="s">
        <v>107</v>
      </c>
      <c r="C53" s="13">
        <v>60000</v>
      </c>
      <c r="D53" s="114">
        <v>71000</v>
      </c>
      <c r="E53" s="111">
        <f t="shared" si="1"/>
        <v>131000</v>
      </c>
      <c r="F53" s="72"/>
    </row>
    <row r="54" spans="1:6" s="29" customFormat="1" ht="11.25">
      <c r="A54" s="23">
        <v>64</v>
      </c>
      <c r="B54" s="24" t="s">
        <v>13</v>
      </c>
      <c r="C54" s="7">
        <f>C55+C56</f>
        <v>1876000</v>
      </c>
      <c r="D54" s="113">
        <f>D55+D56</f>
        <v>0</v>
      </c>
      <c r="E54" s="108">
        <f t="shared" si="1"/>
        <v>1876000</v>
      </c>
      <c r="F54" s="126"/>
    </row>
    <row r="55" spans="1:6" s="29" customFormat="1" ht="11.25">
      <c r="A55" s="30">
        <v>641</v>
      </c>
      <c r="B55" s="29" t="s">
        <v>14</v>
      </c>
      <c r="C55" s="13">
        <v>6000</v>
      </c>
      <c r="D55" s="114">
        <v>0</v>
      </c>
      <c r="E55" s="111">
        <f t="shared" si="1"/>
        <v>6000</v>
      </c>
      <c r="F55" s="126"/>
    </row>
    <row r="56" spans="1:6" s="29" customFormat="1" ht="11.25">
      <c r="A56" s="30">
        <v>642</v>
      </c>
      <c r="B56" s="29" t="s">
        <v>15</v>
      </c>
      <c r="C56" s="13">
        <v>1870000</v>
      </c>
      <c r="D56" s="114">
        <v>0</v>
      </c>
      <c r="E56" s="111">
        <f t="shared" si="1"/>
        <v>1870000</v>
      </c>
      <c r="F56" s="126"/>
    </row>
    <row r="57" spans="1:5" ht="22.5">
      <c r="A57" s="23">
        <v>65</v>
      </c>
      <c r="B57" s="24" t="s">
        <v>16</v>
      </c>
      <c r="C57" s="7">
        <f>C58+C60+C59</f>
        <v>565000</v>
      </c>
      <c r="D57" s="113">
        <f>D58+D60+D59</f>
        <v>1000</v>
      </c>
      <c r="E57" s="108">
        <f>E58+E59+E60</f>
        <v>566000</v>
      </c>
    </row>
    <row r="58" spans="1:5" ht="12.75">
      <c r="A58" s="69">
        <v>651</v>
      </c>
      <c r="B58" s="70" t="s">
        <v>229</v>
      </c>
      <c r="C58" s="71">
        <v>3000</v>
      </c>
      <c r="D58" s="115">
        <v>0</v>
      </c>
      <c r="E58" s="111">
        <f>C58+D58</f>
        <v>3000</v>
      </c>
    </row>
    <row r="59" spans="1:5" ht="12.75">
      <c r="A59" s="69">
        <v>652</v>
      </c>
      <c r="B59" s="70" t="s">
        <v>240</v>
      </c>
      <c r="C59" s="71">
        <v>2000</v>
      </c>
      <c r="D59" s="115">
        <v>1000</v>
      </c>
      <c r="E59" s="111">
        <f>C59+D59</f>
        <v>3000</v>
      </c>
    </row>
    <row r="60" spans="1:6" s="26" customFormat="1" ht="11.25">
      <c r="A60" s="30">
        <v>653</v>
      </c>
      <c r="B60" s="29" t="s">
        <v>17</v>
      </c>
      <c r="C60" s="13">
        <v>560000</v>
      </c>
      <c r="D60" s="114">
        <v>0</v>
      </c>
      <c r="E60" s="111">
        <f t="shared" si="1"/>
        <v>560000</v>
      </c>
      <c r="F60" s="126"/>
    </row>
    <row r="61" spans="1:6" s="26" customFormat="1" ht="22.5">
      <c r="A61" s="23">
        <v>66</v>
      </c>
      <c r="B61" s="24" t="s">
        <v>188</v>
      </c>
      <c r="C61" s="7">
        <f>SUM(C62:C65)</f>
        <v>640000</v>
      </c>
      <c r="D61" s="113">
        <f>D62+D63+D64+D65</f>
        <v>0</v>
      </c>
      <c r="E61" s="108">
        <f t="shared" si="1"/>
        <v>640000</v>
      </c>
      <c r="F61" s="126"/>
    </row>
    <row r="62" spans="1:6" s="26" customFormat="1" ht="22.5">
      <c r="A62" s="69">
        <v>661</v>
      </c>
      <c r="B62" s="70" t="s">
        <v>194</v>
      </c>
      <c r="C62" s="71">
        <v>100000</v>
      </c>
      <c r="D62" s="115">
        <v>0</v>
      </c>
      <c r="E62" s="111">
        <f t="shared" si="1"/>
        <v>100000</v>
      </c>
      <c r="F62" s="126"/>
    </row>
    <row r="63" spans="1:6" s="26" customFormat="1" ht="11.25">
      <c r="A63" s="30">
        <v>661</v>
      </c>
      <c r="B63" s="29" t="s">
        <v>189</v>
      </c>
      <c r="C63" s="13">
        <v>25000</v>
      </c>
      <c r="D63" s="114">
        <v>0</v>
      </c>
      <c r="E63" s="111">
        <f t="shared" si="1"/>
        <v>25000</v>
      </c>
      <c r="F63" s="126"/>
    </row>
    <row r="64" spans="1:6" s="26" customFormat="1" ht="11.25">
      <c r="A64" s="30">
        <v>663</v>
      </c>
      <c r="B64" s="29" t="s">
        <v>190</v>
      </c>
      <c r="C64" s="13">
        <v>15000</v>
      </c>
      <c r="D64" s="114">
        <v>0</v>
      </c>
      <c r="E64" s="111">
        <f t="shared" si="1"/>
        <v>15000</v>
      </c>
      <c r="F64" s="126"/>
    </row>
    <row r="65" spans="1:6" s="26" customFormat="1" ht="11.25">
      <c r="A65" s="30">
        <v>663</v>
      </c>
      <c r="B65" s="29" t="s">
        <v>226</v>
      </c>
      <c r="C65" s="13">
        <v>500000</v>
      </c>
      <c r="D65" s="114">
        <v>0</v>
      </c>
      <c r="E65" s="111">
        <f t="shared" si="1"/>
        <v>500000</v>
      </c>
      <c r="F65" s="126"/>
    </row>
    <row r="66" spans="1:6" s="29" customFormat="1" ht="11.25">
      <c r="A66" s="106">
        <v>7</v>
      </c>
      <c r="B66" s="107" t="s">
        <v>2</v>
      </c>
      <c r="C66" s="105">
        <f>SUM(C67,C69)</f>
        <v>180000</v>
      </c>
      <c r="D66" s="112">
        <f>D67+D69</f>
        <v>0</v>
      </c>
      <c r="E66" s="110">
        <f t="shared" si="1"/>
        <v>180000</v>
      </c>
      <c r="F66" s="126"/>
    </row>
    <row r="67" spans="1:6" s="29" customFormat="1" ht="11.25">
      <c r="A67" s="23">
        <v>71</v>
      </c>
      <c r="B67" s="24" t="s">
        <v>18</v>
      </c>
      <c r="C67" s="7">
        <v>150000</v>
      </c>
      <c r="D67" s="113">
        <f>D68</f>
        <v>0</v>
      </c>
      <c r="E67" s="108">
        <f t="shared" si="1"/>
        <v>150000</v>
      </c>
      <c r="F67" s="126"/>
    </row>
    <row r="68" spans="1:6" s="29" customFormat="1" ht="11.25">
      <c r="A68" s="30">
        <v>711</v>
      </c>
      <c r="B68" s="29" t="s">
        <v>44</v>
      </c>
      <c r="C68" s="13">
        <v>150000</v>
      </c>
      <c r="D68" s="114">
        <v>0</v>
      </c>
      <c r="E68" s="111">
        <f t="shared" si="1"/>
        <v>150000</v>
      </c>
      <c r="F68" s="126"/>
    </row>
    <row r="69" spans="1:6" s="26" customFormat="1" ht="11.25">
      <c r="A69" s="23">
        <v>72</v>
      </c>
      <c r="B69" s="24" t="s">
        <v>119</v>
      </c>
      <c r="C69" s="7">
        <v>30000</v>
      </c>
      <c r="D69" s="113">
        <f>D70</f>
        <v>0</v>
      </c>
      <c r="E69" s="108">
        <f t="shared" si="1"/>
        <v>30000</v>
      </c>
      <c r="F69" s="126"/>
    </row>
    <row r="70" spans="1:6" s="29" customFormat="1" ht="11.25">
      <c r="A70" s="30">
        <v>721</v>
      </c>
      <c r="B70" s="29" t="s">
        <v>45</v>
      </c>
      <c r="C70" s="13">
        <v>30000</v>
      </c>
      <c r="D70" s="114">
        <v>0</v>
      </c>
      <c r="E70" s="111">
        <f t="shared" si="1"/>
        <v>30000</v>
      </c>
      <c r="F70" s="126"/>
    </row>
    <row r="71" spans="1:6" s="29" customFormat="1" ht="11.25">
      <c r="A71" s="30"/>
      <c r="C71" s="13"/>
      <c r="D71" s="114"/>
      <c r="E71" s="109"/>
      <c r="F71" s="126"/>
    </row>
    <row r="72" spans="1:6" s="29" customFormat="1" ht="11.25">
      <c r="A72" s="30"/>
      <c r="C72" s="13"/>
      <c r="D72" s="114"/>
      <c r="E72" s="109"/>
      <c r="F72" s="126"/>
    </row>
    <row r="73" spans="1:6" s="29" customFormat="1" ht="11.25">
      <c r="A73" s="30"/>
      <c r="C73" s="13"/>
      <c r="D73" s="114"/>
      <c r="E73" s="109"/>
      <c r="F73" s="126"/>
    </row>
    <row r="74" spans="1:6" s="29" customFormat="1" ht="11.25">
      <c r="A74" s="12" t="s">
        <v>51</v>
      </c>
      <c r="B74" s="12"/>
      <c r="C74" s="28">
        <f>SUM(C75,C97)</f>
        <v>13757303.3</v>
      </c>
      <c r="D74" s="116">
        <f>D75+D97</f>
        <v>-148000</v>
      </c>
      <c r="E74" s="28">
        <f t="shared" si="1"/>
        <v>13609303.3</v>
      </c>
      <c r="F74" s="126"/>
    </row>
    <row r="75" spans="1:6" s="29" customFormat="1" ht="11.25">
      <c r="A75" s="106">
        <v>3</v>
      </c>
      <c r="B75" s="107" t="s">
        <v>3</v>
      </c>
      <c r="C75" s="105">
        <f>SUM(C76,C80,C86,C90,C92,C94,C88)</f>
        <v>4027600</v>
      </c>
      <c r="D75" s="112">
        <f>D76+D80+D86+D90+D92+D94+D88</f>
        <v>-59000</v>
      </c>
      <c r="E75" s="105">
        <f t="shared" si="1"/>
        <v>3968600</v>
      </c>
      <c r="F75" s="126"/>
    </row>
    <row r="76" spans="1:6" s="29" customFormat="1" ht="11.25">
      <c r="A76" s="23">
        <v>31</v>
      </c>
      <c r="B76" s="24" t="s">
        <v>19</v>
      </c>
      <c r="C76" s="7">
        <f>SUM(C77:C79)</f>
        <v>599500</v>
      </c>
      <c r="D76" s="113">
        <f>D77+D78+D79</f>
        <v>44500</v>
      </c>
      <c r="E76" s="108">
        <f t="shared" si="1"/>
        <v>644000</v>
      </c>
      <c r="F76" s="126"/>
    </row>
    <row r="77" spans="1:6" s="26" customFormat="1" ht="11.25">
      <c r="A77" s="30">
        <v>311</v>
      </c>
      <c r="B77" s="29" t="s">
        <v>20</v>
      </c>
      <c r="C77" s="13">
        <v>500000</v>
      </c>
      <c r="D77" s="114">
        <v>40000</v>
      </c>
      <c r="E77" s="111">
        <f t="shared" si="1"/>
        <v>540000</v>
      </c>
      <c r="F77" s="126"/>
    </row>
    <row r="78" spans="1:6" s="29" customFormat="1" ht="11.25">
      <c r="A78" s="30">
        <v>312</v>
      </c>
      <c r="B78" s="29" t="s">
        <v>21</v>
      </c>
      <c r="C78" s="13">
        <v>7000</v>
      </c>
      <c r="D78" s="114">
        <v>0</v>
      </c>
      <c r="E78" s="111">
        <f t="shared" si="1"/>
        <v>7000</v>
      </c>
      <c r="F78" s="126"/>
    </row>
    <row r="79" spans="1:6" s="26" customFormat="1" ht="11.25">
      <c r="A79" s="30">
        <v>313</v>
      </c>
      <c r="B79" s="29" t="s">
        <v>22</v>
      </c>
      <c r="C79" s="13">
        <v>92500</v>
      </c>
      <c r="D79" s="114">
        <v>4500</v>
      </c>
      <c r="E79" s="111">
        <f t="shared" si="1"/>
        <v>97000</v>
      </c>
      <c r="F79" s="126"/>
    </row>
    <row r="80" spans="1:6" s="29" customFormat="1" ht="11.25">
      <c r="A80" s="23">
        <v>32</v>
      </c>
      <c r="B80" s="24" t="s">
        <v>23</v>
      </c>
      <c r="C80" s="7">
        <f>SUM(C81:C85)</f>
        <v>1694300</v>
      </c>
      <c r="D80" s="113">
        <f>D81+D82+D83+D84+D85</f>
        <v>-101500</v>
      </c>
      <c r="E80" s="108">
        <f t="shared" si="1"/>
        <v>1592800</v>
      </c>
      <c r="F80" s="126"/>
    </row>
    <row r="81" spans="1:6" s="26" customFormat="1" ht="11.25">
      <c r="A81" s="30">
        <v>321</v>
      </c>
      <c r="B81" s="29" t="s">
        <v>24</v>
      </c>
      <c r="C81" s="13">
        <v>44000</v>
      </c>
      <c r="D81" s="114">
        <v>-4000</v>
      </c>
      <c r="E81" s="111">
        <f t="shared" si="1"/>
        <v>40000</v>
      </c>
      <c r="F81" s="126"/>
    </row>
    <row r="82" spans="1:6" s="29" customFormat="1" ht="11.25">
      <c r="A82" s="30">
        <v>322</v>
      </c>
      <c r="B82" s="29" t="s">
        <v>25</v>
      </c>
      <c r="C82" s="13">
        <v>383500</v>
      </c>
      <c r="D82" s="114">
        <v>-9500</v>
      </c>
      <c r="E82" s="111">
        <f t="shared" si="1"/>
        <v>374000</v>
      </c>
      <c r="F82" s="126"/>
    </row>
    <row r="83" spans="1:6" s="26" customFormat="1" ht="11.25">
      <c r="A83" s="30">
        <v>323</v>
      </c>
      <c r="B83" s="29" t="s">
        <v>26</v>
      </c>
      <c r="C83" s="13">
        <v>910800</v>
      </c>
      <c r="D83" s="114">
        <v>-78000</v>
      </c>
      <c r="E83" s="111">
        <f t="shared" si="1"/>
        <v>832800</v>
      </c>
      <c r="F83" s="126"/>
    </row>
    <row r="84" spans="1:6" s="29" customFormat="1" ht="11.25">
      <c r="A84" s="30">
        <v>324</v>
      </c>
      <c r="B84" s="29" t="s">
        <v>113</v>
      </c>
      <c r="C84" s="13">
        <v>10000</v>
      </c>
      <c r="D84" s="114">
        <v>-10000</v>
      </c>
      <c r="E84" s="111">
        <f t="shared" si="1"/>
        <v>0</v>
      </c>
      <c r="F84" s="126"/>
    </row>
    <row r="85" spans="1:6" s="29" customFormat="1" ht="11.25">
      <c r="A85" s="30">
        <v>329</v>
      </c>
      <c r="B85" s="29" t="s">
        <v>27</v>
      </c>
      <c r="C85" s="13">
        <v>346000</v>
      </c>
      <c r="D85" s="114">
        <v>0</v>
      </c>
      <c r="E85" s="111">
        <f t="shared" si="1"/>
        <v>346000</v>
      </c>
      <c r="F85" s="126"/>
    </row>
    <row r="86" spans="1:5" ht="12.75">
      <c r="A86" s="23">
        <v>34</v>
      </c>
      <c r="B86" s="24" t="s">
        <v>28</v>
      </c>
      <c r="C86" s="7">
        <f>C87</f>
        <v>10000</v>
      </c>
      <c r="D86" s="113">
        <f>D87</f>
        <v>0</v>
      </c>
      <c r="E86" s="108">
        <f t="shared" si="1"/>
        <v>10000</v>
      </c>
    </row>
    <row r="87" spans="1:6" s="26" customFormat="1" ht="11.25">
      <c r="A87" s="30">
        <v>343</v>
      </c>
      <c r="B87" s="32" t="s">
        <v>114</v>
      </c>
      <c r="C87" s="13">
        <v>10000</v>
      </c>
      <c r="D87" s="114">
        <v>0</v>
      </c>
      <c r="E87" s="111">
        <f t="shared" si="1"/>
        <v>10000</v>
      </c>
      <c r="F87" s="126"/>
    </row>
    <row r="88" spans="1:6" s="26" customFormat="1" ht="11.25">
      <c r="A88" s="117">
        <v>35</v>
      </c>
      <c r="B88" s="123" t="s">
        <v>245</v>
      </c>
      <c r="C88" s="124">
        <f>C89</f>
        <v>185000</v>
      </c>
      <c r="D88" s="125">
        <f>D89</f>
        <v>0</v>
      </c>
      <c r="E88" s="108">
        <f>E89</f>
        <v>185000</v>
      </c>
      <c r="F88" s="126"/>
    </row>
    <row r="89" spans="1:6" s="26" customFormat="1" ht="11.25">
      <c r="A89" s="30">
        <v>352</v>
      </c>
      <c r="B89" s="32" t="s">
        <v>241</v>
      </c>
      <c r="C89" s="13">
        <v>185000</v>
      </c>
      <c r="D89" s="114">
        <v>0</v>
      </c>
      <c r="E89" s="111">
        <f t="shared" si="1"/>
        <v>185000</v>
      </c>
      <c r="F89" s="126"/>
    </row>
    <row r="90" spans="1:6" s="29" customFormat="1" ht="11.25">
      <c r="A90" s="23">
        <v>36</v>
      </c>
      <c r="B90" s="24" t="s">
        <v>40</v>
      </c>
      <c r="C90" s="7">
        <f>C91</f>
        <v>210000</v>
      </c>
      <c r="D90" s="113">
        <f>D91</f>
        <v>10000</v>
      </c>
      <c r="E90" s="108">
        <f t="shared" si="1"/>
        <v>220000</v>
      </c>
      <c r="F90" s="126"/>
    </row>
    <row r="91" spans="1:6" s="29" customFormat="1" ht="11.25">
      <c r="A91" s="30">
        <v>363</v>
      </c>
      <c r="B91" s="29" t="s">
        <v>41</v>
      </c>
      <c r="C91" s="13">
        <v>210000</v>
      </c>
      <c r="D91" s="114">
        <v>10000</v>
      </c>
      <c r="E91" s="111">
        <f t="shared" si="1"/>
        <v>220000</v>
      </c>
      <c r="F91" s="126"/>
    </row>
    <row r="92" spans="1:6" s="26" customFormat="1" ht="22.5">
      <c r="A92" s="23">
        <v>37</v>
      </c>
      <c r="B92" s="24" t="s">
        <v>29</v>
      </c>
      <c r="C92" s="7">
        <f>C93</f>
        <v>210000</v>
      </c>
      <c r="D92" s="113">
        <f>D93</f>
        <v>-12000</v>
      </c>
      <c r="E92" s="108">
        <f t="shared" si="1"/>
        <v>198000</v>
      </c>
      <c r="F92" s="126"/>
    </row>
    <row r="93" spans="1:6" s="29" customFormat="1" ht="11.25">
      <c r="A93" s="30">
        <v>372</v>
      </c>
      <c r="B93" s="29" t="s">
        <v>30</v>
      </c>
      <c r="C93" s="13">
        <v>210000</v>
      </c>
      <c r="D93" s="114">
        <v>-12000</v>
      </c>
      <c r="E93" s="111">
        <f t="shared" si="1"/>
        <v>198000</v>
      </c>
      <c r="F93" s="126"/>
    </row>
    <row r="94" spans="1:6" s="29" customFormat="1" ht="11.25">
      <c r="A94" s="23">
        <v>38</v>
      </c>
      <c r="B94" s="24" t="s">
        <v>31</v>
      </c>
      <c r="C94" s="7">
        <f>SUM(C95:C96)</f>
        <v>1118800</v>
      </c>
      <c r="D94" s="113">
        <f>D95+D96</f>
        <v>0</v>
      </c>
      <c r="E94" s="108">
        <f t="shared" si="1"/>
        <v>1118800</v>
      </c>
      <c r="F94" s="126"/>
    </row>
    <row r="95" spans="1:5" ht="12.75">
      <c r="A95" s="30">
        <v>381</v>
      </c>
      <c r="B95" s="29" t="s">
        <v>32</v>
      </c>
      <c r="C95" s="13">
        <v>98800</v>
      </c>
      <c r="D95" s="114">
        <v>0</v>
      </c>
      <c r="E95" s="111">
        <f t="shared" si="1"/>
        <v>98800</v>
      </c>
    </row>
    <row r="96" spans="1:5" ht="12.75">
      <c r="A96" s="30">
        <v>382</v>
      </c>
      <c r="B96" s="29" t="s">
        <v>180</v>
      </c>
      <c r="C96" s="13">
        <v>1020000</v>
      </c>
      <c r="D96" s="114">
        <v>0</v>
      </c>
      <c r="E96" s="111">
        <f t="shared" si="1"/>
        <v>1020000</v>
      </c>
    </row>
    <row r="97" spans="1:6" s="26" customFormat="1" ht="11.25">
      <c r="A97" s="106">
        <v>4</v>
      </c>
      <c r="B97" s="107" t="s">
        <v>4</v>
      </c>
      <c r="C97" s="105">
        <f>SUM(C98,C101,C104)</f>
        <v>9729703.3</v>
      </c>
      <c r="D97" s="112">
        <f>D98+D101+D104</f>
        <v>-89000</v>
      </c>
      <c r="E97" s="110">
        <f t="shared" si="1"/>
        <v>9640703.3</v>
      </c>
      <c r="F97" s="126"/>
    </row>
    <row r="98" spans="1:6" s="29" customFormat="1" ht="11.25">
      <c r="A98" s="23">
        <v>41</v>
      </c>
      <c r="B98" s="24" t="s">
        <v>33</v>
      </c>
      <c r="C98" s="7">
        <f>SUM(C99:C100)</f>
        <v>476815</v>
      </c>
      <c r="D98" s="113">
        <f>D99+D100</f>
        <v>-179000</v>
      </c>
      <c r="E98" s="108">
        <f t="shared" si="1"/>
        <v>297815</v>
      </c>
      <c r="F98" s="126"/>
    </row>
    <row r="99" spans="1:6" s="29" customFormat="1" ht="11.25">
      <c r="A99" s="30">
        <v>411</v>
      </c>
      <c r="B99" s="29" t="s">
        <v>179</v>
      </c>
      <c r="C99" s="13">
        <v>200000</v>
      </c>
      <c r="D99" s="114">
        <v>-200000</v>
      </c>
      <c r="E99" s="111">
        <f t="shared" si="1"/>
        <v>0</v>
      </c>
      <c r="F99" s="126"/>
    </row>
    <row r="100" spans="1:5" ht="12.75">
      <c r="A100" s="30">
        <v>412</v>
      </c>
      <c r="B100" s="29" t="s">
        <v>34</v>
      </c>
      <c r="C100" s="13">
        <v>276815</v>
      </c>
      <c r="D100" s="114">
        <v>21000</v>
      </c>
      <c r="E100" s="111">
        <f t="shared" si="1"/>
        <v>297815</v>
      </c>
    </row>
    <row r="101" spans="1:5" ht="22.5">
      <c r="A101" s="23">
        <v>42</v>
      </c>
      <c r="B101" s="24" t="s">
        <v>35</v>
      </c>
      <c r="C101" s="7">
        <f>C102+C103</f>
        <v>9002888.3</v>
      </c>
      <c r="D101" s="113">
        <f>D102+D103</f>
        <v>0</v>
      </c>
      <c r="E101" s="108">
        <f t="shared" si="1"/>
        <v>9002888.3</v>
      </c>
    </row>
    <row r="102" spans="1:5" ht="12.75">
      <c r="A102" s="30">
        <v>421</v>
      </c>
      <c r="B102" s="29" t="s">
        <v>36</v>
      </c>
      <c r="C102" s="13">
        <v>8972888.3</v>
      </c>
      <c r="D102" s="114">
        <v>0</v>
      </c>
      <c r="E102" s="111">
        <f t="shared" si="1"/>
        <v>8972888.3</v>
      </c>
    </row>
    <row r="103" spans="1:5" ht="12.75">
      <c r="A103" s="30">
        <v>422</v>
      </c>
      <c r="B103" s="29" t="s">
        <v>215</v>
      </c>
      <c r="C103" s="13">
        <v>30000</v>
      </c>
      <c r="D103" s="114">
        <v>0</v>
      </c>
      <c r="E103" s="111">
        <f t="shared" si="1"/>
        <v>30000</v>
      </c>
    </row>
    <row r="104" spans="1:5" ht="22.5">
      <c r="A104" s="23">
        <v>45</v>
      </c>
      <c r="B104" s="24" t="s">
        <v>120</v>
      </c>
      <c r="C104" s="7">
        <f>C105</f>
        <v>250000</v>
      </c>
      <c r="D104" s="113">
        <f>D105</f>
        <v>90000</v>
      </c>
      <c r="E104" s="108">
        <f t="shared" si="1"/>
        <v>340000</v>
      </c>
    </row>
    <row r="105" spans="1:5" ht="12.75">
      <c r="A105" s="30">
        <v>451</v>
      </c>
      <c r="B105" s="29" t="s">
        <v>122</v>
      </c>
      <c r="C105" s="13">
        <v>250000</v>
      </c>
      <c r="D105" s="114">
        <v>90000</v>
      </c>
      <c r="E105" s="111">
        <f t="shared" si="1"/>
        <v>340000</v>
      </c>
    </row>
    <row r="106" spans="1:5" ht="12.75">
      <c r="A106" s="30"/>
      <c r="B106" s="29"/>
      <c r="C106" s="13"/>
      <c r="D106" s="114"/>
      <c r="E106" s="111"/>
    </row>
    <row r="107" spans="1:5" ht="12.75">
      <c r="A107" s="30"/>
      <c r="B107" s="29"/>
      <c r="C107" s="13"/>
      <c r="D107" s="114"/>
      <c r="E107" s="111"/>
    </row>
    <row r="108" spans="1:5" ht="12.75">
      <c r="A108" s="30"/>
      <c r="B108" s="29"/>
      <c r="C108" s="13"/>
      <c r="D108" s="114"/>
      <c r="E108" s="111"/>
    </row>
    <row r="109" spans="1:6" ht="12.75">
      <c r="A109" s="12" t="s">
        <v>234</v>
      </c>
      <c r="B109" s="12"/>
      <c r="C109" s="118">
        <f>C110</f>
        <v>311111.7</v>
      </c>
      <c r="D109" s="118">
        <f>D112</f>
        <v>0</v>
      </c>
      <c r="E109" s="118">
        <f>E112</f>
        <v>311111.7</v>
      </c>
      <c r="F109" s="129"/>
    </row>
    <row r="110" spans="1:6" ht="12.75">
      <c r="A110" s="119">
        <v>9</v>
      </c>
      <c r="B110" s="120" t="s">
        <v>235</v>
      </c>
      <c r="C110" s="121">
        <f>C111</f>
        <v>311111.7</v>
      </c>
      <c r="D110" s="121">
        <f>D112</f>
        <v>0</v>
      </c>
      <c r="E110" s="121">
        <f>E112</f>
        <v>311111.7</v>
      </c>
      <c r="F110" s="129"/>
    </row>
    <row r="111" spans="1:6" ht="12.75">
      <c r="A111" s="23">
        <v>92</v>
      </c>
      <c r="B111" s="24" t="s">
        <v>236</v>
      </c>
      <c r="C111" s="108">
        <f>C112</f>
        <v>311111.7</v>
      </c>
      <c r="D111" s="108">
        <f>D112</f>
        <v>0</v>
      </c>
      <c r="E111" s="108">
        <f>E112</f>
        <v>311111.7</v>
      </c>
      <c r="F111" s="129"/>
    </row>
    <row r="112" spans="1:6" ht="12.75">
      <c r="A112" s="30">
        <v>922</v>
      </c>
      <c r="B112" s="29" t="s">
        <v>237</v>
      </c>
      <c r="C112" s="122">
        <v>311111.7</v>
      </c>
      <c r="D112" s="122">
        <v>0</v>
      </c>
      <c r="E112" s="122">
        <f>C112+D112</f>
        <v>311111.7</v>
      </c>
      <c r="F112" s="129"/>
    </row>
    <row r="117" spans="1:5" ht="12.75">
      <c r="A117" s="147" t="s">
        <v>39</v>
      </c>
      <c r="B117" s="147"/>
      <c r="C117" s="147"/>
      <c r="D117" s="147"/>
      <c r="E117" s="147"/>
    </row>
    <row r="118" spans="1:5" ht="12.75">
      <c r="A118" s="141"/>
      <c r="B118" s="141"/>
      <c r="C118" s="141"/>
      <c r="D118" s="141"/>
      <c r="E118" s="141"/>
    </row>
    <row r="119" spans="1:5" ht="12.75">
      <c r="A119" s="141" t="s">
        <v>251</v>
      </c>
      <c r="B119" s="141"/>
      <c r="C119" s="141"/>
      <c r="D119" s="141"/>
      <c r="E119" s="141"/>
    </row>
    <row r="120" spans="1:5" ht="12.75">
      <c r="A120" s="141" t="s">
        <v>207</v>
      </c>
      <c r="B120" s="141"/>
      <c r="C120" s="141"/>
      <c r="D120" s="141"/>
      <c r="E120" s="141"/>
    </row>
    <row r="121" spans="1:5" ht="12.75">
      <c r="A121" s="21"/>
      <c r="B121" s="21"/>
      <c r="C121" s="21"/>
      <c r="D121" s="21"/>
      <c r="E121" s="21"/>
    </row>
    <row r="122" spans="1:5" ht="12.75">
      <c r="A122" s="21"/>
      <c r="B122" s="21"/>
      <c r="C122" s="21"/>
      <c r="D122" s="21"/>
      <c r="E122" s="21"/>
    </row>
    <row r="123" ht="12.75">
      <c r="D123" s="9"/>
    </row>
    <row r="124" ht="12.75">
      <c r="D124" s="9"/>
    </row>
    <row r="125" ht="12.75">
      <c r="D125" s="9"/>
    </row>
    <row r="126" ht="12.75">
      <c r="D126" s="9"/>
    </row>
    <row r="127" ht="12.75">
      <c r="D127" s="9"/>
    </row>
    <row r="128" ht="12.75">
      <c r="D128" s="9"/>
    </row>
    <row r="129" ht="12.75">
      <c r="D129" s="9"/>
    </row>
    <row r="130" ht="12.75">
      <c r="D130" s="9"/>
    </row>
    <row r="131" ht="12.75">
      <c r="D131" s="9"/>
    </row>
    <row r="132" ht="12.75">
      <c r="D132" s="9"/>
    </row>
    <row r="133" ht="12.75">
      <c r="D133" s="9"/>
    </row>
    <row r="134" ht="12.75">
      <c r="D134" s="9"/>
    </row>
    <row r="135" ht="12.75">
      <c r="D135" s="9"/>
    </row>
    <row r="136" ht="12.75">
      <c r="D136" s="9"/>
    </row>
    <row r="137" ht="12.75">
      <c r="D137" s="9"/>
    </row>
    <row r="138" ht="12.75">
      <c r="D138" s="9"/>
    </row>
    <row r="139" ht="12.75">
      <c r="D139" s="9"/>
    </row>
    <row r="140" ht="12.75">
      <c r="D140" s="9"/>
    </row>
    <row r="141" ht="12.75">
      <c r="D141" s="9"/>
    </row>
    <row r="142" ht="12.75">
      <c r="D142" s="9"/>
    </row>
    <row r="143" ht="12.75">
      <c r="D143" s="9"/>
    </row>
    <row r="144" ht="12.75">
      <c r="D144" s="9"/>
    </row>
    <row r="145" ht="12.75">
      <c r="D145" s="9"/>
    </row>
    <row r="146" ht="12.75">
      <c r="D146" s="9"/>
    </row>
    <row r="147" ht="12.75">
      <c r="D147" s="9"/>
    </row>
    <row r="148" ht="12.75">
      <c r="D148" s="9"/>
    </row>
    <row r="149" ht="12.75">
      <c r="D149" s="9"/>
    </row>
    <row r="150" ht="12.75">
      <c r="D150" s="9"/>
    </row>
    <row r="151" ht="12.75">
      <c r="D151" s="9"/>
    </row>
    <row r="152" ht="12.75">
      <c r="D152" s="9"/>
    </row>
    <row r="153" ht="12.75">
      <c r="D153" s="9"/>
    </row>
    <row r="154" ht="12.75">
      <c r="D154" s="9"/>
    </row>
    <row r="155" ht="12.75">
      <c r="D155" s="9"/>
    </row>
    <row r="156" ht="12.75">
      <c r="D156" s="9"/>
    </row>
    <row r="157" ht="12.75">
      <c r="D157" s="9"/>
    </row>
    <row r="158" ht="12.75">
      <c r="D158" s="9"/>
    </row>
    <row r="159" ht="12.75">
      <c r="D159" s="9"/>
    </row>
    <row r="160" ht="12.75">
      <c r="D160" s="9"/>
    </row>
    <row r="161" ht="12.75">
      <c r="D161" s="9"/>
    </row>
    <row r="162" ht="12.75">
      <c r="D162" s="9"/>
    </row>
    <row r="163" ht="12.75">
      <c r="D163" s="9"/>
    </row>
    <row r="164" ht="12.75">
      <c r="D164" s="9"/>
    </row>
    <row r="165" ht="12.75">
      <c r="D165" s="9"/>
    </row>
    <row r="166" ht="12.75">
      <c r="D166" s="9"/>
    </row>
    <row r="167" ht="12.75">
      <c r="D167" s="9"/>
    </row>
    <row r="168" ht="12.75">
      <c r="D168" s="9"/>
    </row>
    <row r="169" ht="12.75">
      <c r="D169" s="9"/>
    </row>
    <row r="170" ht="12.75">
      <c r="D170" s="9"/>
    </row>
    <row r="171" ht="12.75">
      <c r="D171" s="9"/>
    </row>
    <row r="172" ht="12.75">
      <c r="D172" s="9"/>
    </row>
    <row r="173" ht="12.75">
      <c r="D173" s="9"/>
    </row>
    <row r="174" ht="12.75">
      <c r="D174" s="9"/>
    </row>
    <row r="175" ht="12.75">
      <c r="D175" s="9"/>
    </row>
    <row r="176" ht="12.75">
      <c r="D176" s="9"/>
    </row>
    <row r="177" ht="12.75">
      <c r="D177" s="9"/>
    </row>
    <row r="178" ht="12.75">
      <c r="D178" s="9"/>
    </row>
    <row r="179" ht="12.75">
      <c r="D179" s="9"/>
    </row>
    <row r="180" ht="12.75">
      <c r="D180" s="9"/>
    </row>
    <row r="181" ht="12.75">
      <c r="D181" s="9"/>
    </row>
    <row r="182" ht="12.75">
      <c r="D182" s="9"/>
    </row>
    <row r="183" ht="12.75">
      <c r="D183" s="9"/>
    </row>
    <row r="184" ht="12.75">
      <c r="D184" s="9"/>
    </row>
    <row r="185" ht="12.75">
      <c r="D185" s="9"/>
    </row>
    <row r="186" ht="12.75">
      <c r="D186" s="9"/>
    </row>
    <row r="187" ht="12.75">
      <c r="D187" s="9"/>
    </row>
    <row r="188" ht="12.75">
      <c r="D188" s="9"/>
    </row>
    <row r="189" ht="12.75">
      <c r="D189" s="9"/>
    </row>
    <row r="190" ht="12.75">
      <c r="D190" s="9"/>
    </row>
    <row r="191" ht="12.75">
      <c r="D191" s="9"/>
    </row>
    <row r="192" ht="12.75">
      <c r="D192" s="9"/>
    </row>
    <row r="193" ht="12.75">
      <c r="D193" s="9"/>
    </row>
    <row r="194" ht="12.75">
      <c r="D194" s="9"/>
    </row>
    <row r="195" ht="12.75">
      <c r="D195" s="9"/>
    </row>
    <row r="196" ht="12.75">
      <c r="D196" s="9"/>
    </row>
    <row r="197" ht="12.75">
      <c r="D197" s="9"/>
    </row>
    <row r="198" ht="12.75">
      <c r="D198" s="9"/>
    </row>
    <row r="199" ht="12.75">
      <c r="D199" s="9"/>
    </row>
    <row r="200" ht="12.75">
      <c r="D200" s="9"/>
    </row>
    <row r="201" ht="12.75">
      <c r="D201" s="9"/>
    </row>
    <row r="202" ht="12.75">
      <c r="D202" s="9"/>
    </row>
    <row r="203" ht="12.75">
      <c r="D203" s="9"/>
    </row>
    <row r="204" ht="12.75">
      <c r="D204" s="9"/>
    </row>
    <row r="205" ht="12.75">
      <c r="D205" s="9"/>
    </row>
    <row r="206" ht="12.75">
      <c r="D206" s="9"/>
    </row>
    <row r="207" ht="12.75">
      <c r="D207" s="9"/>
    </row>
    <row r="208" ht="12.75">
      <c r="D208" s="9"/>
    </row>
    <row r="209" ht="12.75">
      <c r="D209" s="9"/>
    </row>
    <row r="210" ht="12.75">
      <c r="D210" s="9"/>
    </row>
    <row r="211" ht="12.75">
      <c r="D211" s="9"/>
    </row>
    <row r="212" ht="12.75">
      <c r="D212" s="9"/>
    </row>
    <row r="213" ht="12.75">
      <c r="D213" s="9"/>
    </row>
    <row r="214" ht="12.75">
      <c r="D214" s="9"/>
    </row>
    <row r="215" ht="12.75">
      <c r="D215" s="9"/>
    </row>
    <row r="216" ht="12.75">
      <c r="D216" s="9"/>
    </row>
    <row r="217" ht="12.75">
      <c r="D217" s="9"/>
    </row>
    <row r="218" ht="12.75">
      <c r="D218" s="9"/>
    </row>
    <row r="219" ht="12.75">
      <c r="D219" s="9"/>
    </row>
    <row r="220" ht="12.75">
      <c r="D220" s="9"/>
    </row>
    <row r="221" ht="12.75">
      <c r="D221" s="9"/>
    </row>
    <row r="222" ht="12.75">
      <c r="D222" s="9"/>
    </row>
    <row r="223" ht="12.75">
      <c r="D223" s="9"/>
    </row>
    <row r="224" ht="12.75">
      <c r="D224" s="9"/>
    </row>
    <row r="225" ht="12.75">
      <c r="D225" s="9"/>
    </row>
    <row r="226" ht="12.75">
      <c r="D226" s="9"/>
    </row>
    <row r="227" ht="12.75">
      <c r="D227" s="9"/>
    </row>
    <row r="228" ht="12.75">
      <c r="D228" s="9"/>
    </row>
    <row r="229" ht="12.75">
      <c r="D229" s="9"/>
    </row>
    <row r="230" ht="12.75">
      <c r="D230" s="9"/>
    </row>
    <row r="231" ht="12.75">
      <c r="D231" s="9"/>
    </row>
    <row r="232" ht="12.75">
      <c r="D232" s="9"/>
    </row>
    <row r="233" ht="12.75">
      <c r="D233" s="9"/>
    </row>
    <row r="234" ht="12.75">
      <c r="D234" s="9"/>
    </row>
    <row r="235" ht="12.75">
      <c r="D235" s="9"/>
    </row>
    <row r="236" ht="12.75">
      <c r="D236" s="9"/>
    </row>
    <row r="237" ht="12.75">
      <c r="D237" s="9"/>
    </row>
    <row r="238" ht="12.75">
      <c r="D238" s="9"/>
    </row>
    <row r="239" ht="12.75">
      <c r="D239" s="9"/>
    </row>
    <row r="240" ht="12.75">
      <c r="D240" s="9"/>
    </row>
    <row r="241" ht="12.75">
      <c r="D241" s="9"/>
    </row>
    <row r="242" ht="12.75">
      <c r="D242" s="9"/>
    </row>
    <row r="243" ht="12.75">
      <c r="D243" s="9"/>
    </row>
    <row r="244" ht="12.75">
      <c r="D244" s="9"/>
    </row>
    <row r="245" ht="12.75">
      <c r="D245" s="9"/>
    </row>
    <row r="246" ht="12.75">
      <c r="D246" s="9"/>
    </row>
    <row r="247" ht="12.75">
      <c r="D247" s="9"/>
    </row>
    <row r="248" ht="12.75">
      <c r="D248" s="9"/>
    </row>
    <row r="249" ht="12.75">
      <c r="D249" s="9"/>
    </row>
    <row r="250" ht="12.75">
      <c r="D250" s="9"/>
    </row>
    <row r="251" ht="12.75">
      <c r="D251" s="9"/>
    </row>
    <row r="252" ht="12.75">
      <c r="D252" s="9"/>
    </row>
    <row r="253" ht="12.75">
      <c r="D253" s="9"/>
    </row>
    <row r="254" ht="12.75">
      <c r="D254" s="9"/>
    </row>
    <row r="255" ht="12.75">
      <c r="D255" s="9"/>
    </row>
    <row r="256" ht="12.75">
      <c r="D256" s="9"/>
    </row>
  </sheetData>
  <sheetProtection/>
  <mergeCells count="19">
    <mergeCell ref="A120:E120"/>
    <mergeCell ref="A31:E31"/>
    <mergeCell ref="A117:E117"/>
    <mergeCell ref="A27:E27"/>
    <mergeCell ref="A28:E28"/>
    <mergeCell ref="A29:E29"/>
    <mergeCell ref="A118:E118"/>
    <mergeCell ref="A119:E119"/>
    <mergeCell ref="A30:E30"/>
    <mergeCell ref="A3:E3"/>
    <mergeCell ref="A4:E4"/>
    <mergeCell ref="A6:E6"/>
    <mergeCell ref="A12:E12"/>
    <mergeCell ref="A7:E7"/>
    <mergeCell ref="A10:E10"/>
    <mergeCell ref="A8:E8"/>
    <mergeCell ref="A9:E9"/>
    <mergeCell ref="A5:E5"/>
    <mergeCell ref="A11:E1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7"/>
  <sheetViews>
    <sheetView tabSelected="1" workbookViewId="0" topLeftCell="A181">
      <selection activeCell="A225" sqref="A225:B225"/>
    </sheetView>
  </sheetViews>
  <sheetFormatPr defaultColWidth="9.140625" defaultRowHeight="12.75"/>
  <cols>
    <col min="1" max="1" width="14.28125" style="9" customWidth="1"/>
    <col min="2" max="2" width="15.421875" style="9" customWidth="1"/>
    <col min="3" max="3" width="46.140625" style="9" customWidth="1"/>
    <col min="4" max="6" width="14.7109375" style="9" customWidth="1"/>
    <col min="7" max="7" width="65.421875" style="17" customWidth="1"/>
    <col min="8" max="10" width="10.140625" style="9" bestFit="1" customWidth="1"/>
    <col min="11" max="16384" width="9.140625" style="9" customWidth="1"/>
  </cols>
  <sheetData>
    <row r="1" ht="19.5">
      <c r="A1" s="34" t="s">
        <v>219</v>
      </c>
    </row>
    <row r="2" spans="1:6" ht="12.75">
      <c r="A2" s="35"/>
      <c r="B2" s="35" t="s">
        <v>5</v>
      </c>
      <c r="C2" s="35"/>
      <c r="D2" s="35"/>
      <c r="E2" s="35"/>
      <c r="F2" s="35"/>
    </row>
    <row r="3" spans="1:6" ht="12.75">
      <c r="A3" s="35"/>
      <c r="B3" s="35" t="s">
        <v>6</v>
      </c>
      <c r="C3" s="35" t="s">
        <v>55</v>
      </c>
      <c r="D3" s="79" t="s">
        <v>220</v>
      </c>
      <c r="E3" s="79" t="s">
        <v>221</v>
      </c>
      <c r="F3" s="79" t="s">
        <v>222</v>
      </c>
    </row>
    <row r="4" spans="1:6" ht="12.75">
      <c r="A4" s="36"/>
      <c r="B4" s="37" t="s">
        <v>53</v>
      </c>
      <c r="C4" s="36" t="s">
        <v>56</v>
      </c>
      <c r="D4" s="38">
        <f>SUM(D5,D86,D142,D146,D154,D162,D173,D183,D190,D201)</f>
        <v>13757303.3</v>
      </c>
      <c r="E4" s="38">
        <f>E5+E86+E136+E146+E154+E162+E173+E183+E190+E201</f>
        <v>-148000</v>
      </c>
      <c r="F4" s="38">
        <f>D4+E4</f>
        <v>13609303.3</v>
      </c>
    </row>
    <row r="5" spans="1:6" ht="12.75">
      <c r="A5" s="92" t="s">
        <v>54</v>
      </c>
      <c r="B5" s="95">
        <v>10</v>
      </c>
      <c r="C5" s="92" t="s">
        <v>75</v>
      </c>
      <c r="D5" s="90">
        <f>SUM(D10,D15)</f>
        <v>3320600</v>
      </c>
      <c r="E5" s="90">
        <f>E15+E6</f>
        <v>-57000</v>
      </c>
      <c r="F5" s="90">
        <f>D5+E5</f>
        <v>3263600</v>
      </c>
    </row>
    <row r="6" spans="1:6" ht="12.75">
      <c r="A6" s="92" t="s">
        <v>57</v>
      </c>
      <c r="B6" s="93">
        <v>1001</v>
      </c>
      <c r="C6" s="92" t="s">
        <v>76</v>
      </c>
      <c r="D6" s="90">
        <v>106800</v>
      </c>
      <c r="E6" s="90">
        <f>E7</f>
        <v>0</v>
      </c>
      <c r="F6" s="90">
        <f>D6+E6</f>
        <v>106800</v>
      </c>
    </row>
    <row r="7" spans="1:9" ht="12.75">
      <c r="A7" s="39" t="s">
        <v>90</v>
      </c>
      <c r="B7" s="40" t="s">
        <v>129</v>
      </c>
      <c r="C7" s="39" t="s">
        <v>77</v>
      </c>
      <c r="D7" s="41">
        <v>106800</v>
      </c>
      <c r="E7" s="41">
        <f>E8</f>
        <v>0</v>
      </c>
      <c r="F7" s="88">
        <f aca="true" t="shared" si="0" ref="F7:F71">D7+E7</f>
        <v>106800</v>
      </c>
      <c r="I7" s="31"/>
    </row>
    <row r="8" spans="1:6" ht="12.75">
      <c r="A8" s="39" t="s">
        <v>130</v>
      </c>
      <c r="B8" s="42" t="s">
        <v>139</v>
      </c>
      <c r="C8" s="39" t="s">
        <v>78</v>
      </c>
      <c r="D8" s="41">
        <v>106800</v>
      </c>
      <c r="E8" s="41">
        <f>E9</f>
        <v>0</v>
      </c>
      <c r="F8" s="88">
        <f t="shared" si="0"/>
        <v>106800</v>
      </c>
    </row>
    <row r="9" spans="1:6" ht="12.75">
      <c r="A9" s="43"/>
      <c r="B9" s="44" t="s">
        <v>125</v>
      </c>
      <c r="C9" s="43" t="s">
        <v>126</v>
      </c>
      <c r="D9" s="45">
        <v>106800</v>
      </c>
      <c r="E9" s="45">
        <f>E10</f>
        <v>0</v>
      </c>
      <c r="F9" s="86">
        <f t="shared" si="0"/>
        <v>106800</v>
      </c>
    </row>
    <row r="10" spans="1:6" ht="12.75">
      <c r="A10" s="46"/>
      <c r="B10" s="47">
        <v>3</v>
      </c>
      <c r="C10" s="46" t="s">
        <v>3</v>
      </c>
      <c r="D10" s="48">
        <f>SUM(D11,D13)</f>
        <v>106800</v>
      </c>
      <c r="E10" s="48">
        <f>E11+E13</f>
        <v>0</v>
      </c>
      <c r="F10" s="87">
        <f t="shared" si="0"/>
        <v>106800</v>
      </c>
    </row>
    <row r="11" spans="1:7" s="21" customFormat="1" ht="12.75">
      <c r="A11" s="46"/>
      <c r="B11" s="47">
        <v>32</v>
      </c>
      <c r="C11" s="46" t="s">
        <v>23</v>
      </c>
      <c r="D11" s="48">
        <v>90000</v>
      </c>
      <c r="E11" s="48">
        <f>E12</f>
        <v>0</v>
      </c>
      <c r="F11" s="87">
        <f t="shared" si="0"/>
        <v>90000</v>
      </c>
      <c r="G11" s="72"/>
    </row>
    <row r="12" spans="1:7" ht="24">
      <c r="A12" s="49"/>
      <c r="B12" s="50">
        <v>329</v>
      </c>
      <c r="C12" s="51" t="s">
        <v>112</v>
      </c>
      <c r="D12" s="52">
        <v>90000</v>
      </c>
      <c r="E12" s="52">
        <v>0</v>
      </c>
      <c r="F12" s="89">
        <f t="shared" si="0"/>
        <v>90000</v>
      </c>
      <c r="G12" s="72"/>
    </row>
    <row r="13" spans="1:7" s="21" customFormat="1" ht="12.75">
      <c r="A13" s="49"/>
      <c r="B13" s="47">
        <v>38</v>
      </c>
      <c r="C13" s="46" t="s">
        <v>160</v>
      </c>
      <c r="D13" s="48">
        <v>16800</v>
      </c>
      <c r="E13" s="48">
        <f>E14</f>
        <v>0</v>
      </c>
      <c r="F13" s="87">
        <f t="shared" si="0"/>
        <v>16800</v>
      </c>
      <c r="G13" s="72"/>
    </row>
    <row r="14" spans="1:6" ht="12.75">
      <c r="A14" s="49"/>
      <c r="B14" s="50">
        <v>381</v>
      </c>
      <c r="C14" s="51" t="s">
        <v>161</v>
      </c>
      <c r="D14" s="52">
        <v>16800</v>
      </c>
      <c r="E14" s="52">
        <v>0</v>
      </c>
      <c r="F14" s="89">
        <f t="shared" si="0"/>
        <v>16800</v>
      </c>
    </row>
    <row r="15" spans="1:9" ht="12.75">
      <c r="A15" s="100" t="s">
        <v>57</v>
      </c>
      <c r="B15" s="101">
        <v>1002</v>
      </c>
      <c r="C15" s="100" t="s">
        <v>79</v>
      </c>
      <c r="D15" s="91">
        <f>SUM(D16,D70)</f>
        <v>3213800</v>
      </c>
      <c r="E15" s="91">
        <f>E16+E70</f>
        <v>-57000</v>
      </c>
      <c r="F15" s="91">
        <f t="shared" si="0"/>
        <v>3156800</v>
      </c>
      <c r="I15" s="31"/>
    </row>
    <row r="16" spans="1:9" ht="12.75">
      <c r="A16" s="39" t="s">
        <v>90</v>
      </c>
      <c r="B16" s="40">
        <v>100</v>
      </c>
      <c r="C16" s="39" t="s">
        <v>77</v>
      </c>
      <c r="D16" s="41">
        <f>SUM(D19,D35)</f>
        <v>2463800</v>
      </c>
      <c r="E16" s="41">
        <f>E17+E31</f>
        <v>-87000</v>
      </c>
      <c r="F16" s="88">
        <f t="shared" si="0"/>
        <v>2376800</v>
      </c>
      <c r="I16" s="31"/>
    </row>
    <row r="17" spans="1:10" ht="12.75">
      <c r="A17" s="39" t="s">
        <v>130</v>
      </c>
      <c r="B17" s="42" t="s">
        <v>140</v>
      </c>
      <c r="C17" s="39" t="s">
        <v>89</v>
      </c>
      <c r="D17" s="41">
        <f>D19</f>
        <v>629500</v>
      </c>
      <c r="E17" s="41">
        <f>E18</f>
        <v>40500</v>
      </c>
      <c r="F17" s="88">
        <f t="shared" si="0"/>
        <v>670000</v>
      </c>
      <c r="J17" s="52"/>
    </row>
    <row r="18" spans="1:10" ht="12.75">
      <c r="A18" s="43"/>
      <c r="B18" s="53" t="s">
        <v>125</v>
      </c>
      <c r="C18" s="43" t="s">
        <v>126</v>
      </c>
      <c r="D18" s="54">
        <f>D19</f>
        <v>629500</v>
      </c>
      <c r="E18" s="54">
        <f>E19</f>
        <v>40500</v>
      </c>
      <c r="F18" s="86">
        <f t="shared" si="0"/>
        <v>670000</v>
      </c>
      <c r="H18" s="31"/>
      <c r="J18" s="52"/>
    </row>
    <row r="19" spans="1:10" s="21" customFormat="1" ht="12.75">
      <c r="A19" s="46"/>
      <c r="B19" s="47">
        <v>3</v>
      </c>
      <c r="C19" s="46" t="s">
        <v>3</v>
      </c>
      <c r="D19" s="48">
        <f>SUM(D20,D28)</f>
        <v>629500</v>
      </c>
      <c r="E19" s="48">
        <f>E20+E28</f>
        <v>40500</v>
      </c>
      <c r="F19" s="87">
        <f t="shared" si="0"/>
        <v>670000</v>
      </c>
      <c r="G19" s="72"/>
      <c r="H19" s="55"/>
      <c r="I19" s="55"/>
      <c r="J19" s="52"/>
    </row>
    <row r="20" spans="1:10" s="21" customFormat="1" ht="12.75">
      <c r="A20" s="46"/>
      <c r="B20" s="47">
        <v>31</v>
      </c>
      <c r="C20" s="46" t="s">
        <v>19</v>
      </c>
      <c r="D20" s="48">
        <f>SUM(D21:D27)</f>
        <v>599500</v>
      </c>
      <c r="E20" s="48">
        <f>SUM(E21:E27)</f>
        <v>44500</v>
      </c>
      <c r="F20" s="87">
        <f t="shared" si="0"/>
        <v>644000</v>
      </c>
      <c r="G20" s="72"/>
      <c r="H20" s="55"/>
      <c r="I20" s="55"/>
      <c r="J20" s="52"/>
    </row>
    <row r="21" spans="1:10" s="21" customFormat="1" ht="12.75">
      <c r="A21" s="49"/>
      <c r="B21" s="50">
        <v>311</v>
      </c>
      <c r="C21" s="49" t="s">
        <v>61</v>
      </c>
      <c r="D21" s="52">
        <v>430000</v>
      </c>
      <c r="E21" s="59">
        <v>0</v>
      </c>
      <c r="F21" s="89">
        <f t="shared" si="0"/>
        <v>430000</v>
      </c>
      <c r="G21" s="72"/>
      <c r="H21" s="55"/>
      <c r="J21" s="52"/>
    </row>
    <row r="22" spans="1:10" s="21" customFormat="1" ht="12.75">
      <c r="A22" s="49"/>
      <c r="B22" s="50">
        <v>311</v>
      </c>
      <c r="C22" s="51" t="s">
        <v>103</v>
      </c>
      <c r="D22" s="52">
        <v>70000</v>
      </c>
      <c r="E22" s="59">
        <v>40000</v>
      </c>
      <c r="F22" s="89">
        <f t="shared" si="0"/>
        <v>110000</v>
      </c>
      <c r="G22" s="72"/>
      <c r="H22" s="55"/>
      <c r="J22" s="52"/>
    </row>
    <row r="23" spans="1:10" ht="12.75">
      <c r="A23" s="49"/>
      <c r="B23" s="50">
        <v>312</v>
      </c>
      <c r="C23" s="49" t="s">
        <v>21</v>
      </c>
      <c r="D23" s="52">
        <v>7000</v>
      </c>
      <c r="E23" s="59">
        <v>0</v>
      </c>
      <c r="F23" s="89">
        <f t="shared" si="0"/>
        <v>7000</v>
      </c>
      <c r="H23" s="31"/>
      <c r="I23" s="31"/>
      <c r="J23" s="52"/>
    </row>
    <row r="24" spans="1:7" s="21" customFormat="1" ht="12.75">
      <c r="A24" s="49"/>
      <c r="B24" s="50">
        <v>313</v>
      </c>
      <c r="C24" s="49" t="s">
        <v>62</v>
      </c>
      <c r="D24" s="52">
        <v>70000</v>
      </c>
      <c r="E24" s="59">
        <v>0</v>
      </c>
      <c r="F24" s="89">
        <f t="shared" si="0"/>
        <v>70000</v>
      </c>
      <c r="G24" s="72"/>
    </row>
    <row r="25" spans="1:10" ht="12.75">
      <c r="A25" s="49"/>
      <c r="B25" s="50">
        <v>313</v>
      </c>
      <c r="C25" s="49" t="s">
        <v>63</v>
      </c>
      <c r="D25" s="52">
        <v>8000</v>
      </c>
      <c r="E25" s="59">
        <v>0</v>
      </c>
      <c r="F25" s="89">
        <f t="shared" si="0"/>
        <v>8000</v>
      </c>
      <c r="G25" s="136"/>
      <c r="J25" s="31"/>
    </row>
    <row r="26" spans="1:8" ht="12.75">
      <c r="A26" s="49"/>
      <c r="B26" s="50">
        <v>313</v>
      </c>
      <c r="C26" s="51" t="s">
        <v>104</v>
      </c>
      <c r="D26" s="52">
        <v>13000</v>
      </c>
      <c r="E26" s="59">
        <v>4000</v>
      </c>
      <c r="F26" s="89">
        <f t="shared" si="0"/>
        <v>17000</v>
      </c>
      <c r="G26" s="72"/>
      <c r="H26" s="31"/>
    </row>
    <row r="27" spans="1:9" ht="12.75">
      <c r="A27" s="49"/>
      <c r="B27" s="50">
        <v>313</v>
      </c>
      <c r="C27" s="51" t="s">
        <v>105</v>
      </c>
      <c r="D27" s="52">
        <v>1500</v>
      </c>
      <c r="E27" s="59">
        <v>500</v>
      </c>
      <c r="F27" s="89">
        <f t="shared" si="0"/>
        <v>2000</v>
      </c>
      <c r="G27" s="72"/>
      <c r="I27" s="31"/>
    </row>
    <row r="28" spans="1:9" s="21" customFormat="1" ht="12.75">
      <c r="A28" s="46"/>
      <c r="B28" s="47">
        <v>32</v>
      </c>
      <c r="C28" s="46" t="s">
        <v>23</v>
      </c>
      <c r="D28" s="48">
        <f>SUM(D29:D30)</f>
        <v>30000</v>
      </c>
      <c r="E28" s="48">
        <f>E29+E30</f>
        <v>-4000</v>
      </c>
      <c r="F28" s="87">
        <f t="shared" si="0"/>
        <v>26000</v>
      </c>
      <c r="G28" s="72"/>
      <c r="I28" s="55"/>
    </row>
    <row r="29" spans="1:7" s="21" customFormat="1" ht="12.75">
      <c r="A29" s="49"/>
      <c r="B29" s="50">
        <v>321</v>
      </c>
      <c r="C29" s="49" t="s">
        <v>64</v>
      </c>
      <c r="D29" s="52">
        <v>26000</v>
      </c>
      <c r="E29" s="59">
        <v>0</v>
      </c>
      <c r="F29" s="89">
        <f t="shared" si="0"/>
        <v>26000</v>
      </c>
      <c r="G29" s="72"/>
    </row>
    <row r="30" spans="1:7" s="21" customFormat="1" ht="12.75">
      <c r="A30" s="49"/>
      <c r="B30" s="50">
        <v>321</v>
      </c>
      <c r="C30" s="51" t="s">
        <v>116</v>
      </c>
      <c r="D30" s="52">
        <v>4000</v>
      </c>
      <c r="E30" s="59">
        <v>-4000</v>
      </c>
      <c r="F30" s="89">
        <f t="shared" si="0"/>
        <v>0</v>
      </c>
      <c r="G30" s="72"/>
    </row>
    <row r="31" spans="1:10" s="21" customFormat="1" ht="12.75">
      <c r="A31" s="102" t="s">
        <v>57</v>
      </c>
      <c r="B31" s="103">
        <v>1002</v>
      </c>
      <c r="C31" s="102" t="s">
        <v>79</v>
      </c>
      <c r="D31" s="104">
        <f>D35</f>
        <v>1834300</v>
      </c>
      <c r="E31" s="104">
        <f>E32</f>
        <v>-127500</v>
      </c>
      <c r="F31" s="90">
        <f t="shared" si="0"/>
        <v>1706800</v>
      </c>
      <c r="G31" s="72"/>
      <c r="H31" s="55"/>
      <c r="I31" s="55"/>
      <c r="J31" s="55"/>
    </row>
    <row r="32" spans="1:9" s="21" customFormat="1" ht="12.75">
      <c r="A32" s="80" t="s">
        <v>90</v>
      </c>
      <c r="B32" s="81">
        <v>100</v>
      </c>
      <c r="C32" s="80" t="s">
        <v>77</v>
      </c>
      <c r="D32" s="82">
        <f>D35</f>
        <v>1834300</v>
      </c>
      <c r="E32" s="82">
        <f>E33</f>
        <v>-127500</v>
      </c>
      <c r="F32" s="88">
        <f t="shared" si="0"/>
        <v>1706800</v>
      </c>
      <c r="G32" s="72"/>
      <c r="I32" s="55"/>
    </row>
    <row r="33" spans="1:8" s="21" customFormat="1" ht="12.75">
      <c r="A33" s="80" t="s">
        <v>130</v>
      </c>
      <c r="B33" s="81" t="s">
        <v>141</v>
      </c>
      <c r="C33" s="80" t="s">
        <v>88</v>
      </c>
      <c r="D33" s="83">
        <f>D35</f>
        <v>1834300</v>
      </c>
      <c r="E33" s="83">
        <f>E34</f>
        <v>-127500</v>
      </c>
      <c r="F33" s="88">
        <f t="shared" si="0"/>
        <v>1706800</v>
      </c>
      <c r="G33" s="72"/>
      <c r="H33" s="55"/>
    </row>
    <row r="34" spans="1:9" s="21" customFormat="1" ht="24">
      <c r="A34" s="43"/>
      <c r="B34" s="53" t="s">
        <v>125</v>
      </c>
      <c r="C34" s="43" t="s">
        <v>239</v>
      </c>
      <c r="D34" s="54">
        <f>D35</f>
        <v>1834300</v>
      </c>
      <c r="E34" s="54">
        <f>E35</f>
        <v>-127500</v>
      </c>
      <c r="F34" s="86">
        <f t="shared" si="0"/>
        <v>1706800</v>
      </c>
      <c r="G34" s="72"/>
      <c r="H34" s="55"/>
      <c r="I34" s="55"/>
    </row>
    <row r="35" spans="1:7" s="21" customFormat="1" ht="12.75">
      <c r="A35" s="46"/>
      <c r="B35" s="47">
        <v>3</v>
      </c>
      <c r="C35" s="46" t="s">
        <v>3</v>
      </c>
      <c r="D35" s="48">
        <f>SUM(D36,D65,D67)</f>
        <v>1834300</v>
      </c>
      <c r="E35" s="48">
        <f>E36+E65+E67</f>
        <v>-127500</v>
      </c>
      <c r="F35" s="87">
        <f t="shared" si="0"/>
        <v>1706800</v>
      </c>
      <c r="G35" s="72"/>
    </row>
    <row r="36" spans="1:9" s="21" customFormat="1" ht="12.75">
      <c r="A36" s="46"/>
      <c r="B36" s="47">
        <v>32</v>
      </c>
      <c r="C36" s="46" t="s">
        <v>23</v>
      </c>
      <c r="D36" s="48">
        <f>SUM(D37:D64)</f>
        <v>824300</v>
      </c>
      <c r="E36" s="48">
        <f>SUM(E37:E64)</f>
        <v>-127500</v>
      </c>
      <c r="F36" s="87">
        <f t="shared" si="0"/>
        <v>696800</v>
      </c>
      <c r="G36" s="72"/>
      <c r="H36" s="55"/>
      <c r="I36" s="55"/>
    </row>
    <row r="37" spans="1:7" s="21" customFormat="1" ht="12.75">
      <c r="A37" s="49"/>
      <c r="B37" s="50">
        <v>321</v>
      </c>
      <c r="C37" s="49" t="s">
        <v>65</v>
      </c>
      <c r="D37" s="52">
        <v>8000</v>
      </c>
      <c r="E37" s="59">
        <v>0</v>
      </c>
      <c r="F37" s="89">
        <f t="shared" si="0"/>
        <v>8000</v>
      </c>
      <c r="G37" s="72"/>
    </row>
    <row r="38" spans="1:7" s="21" customFormat="1" ht="14.25" customHeight="1">
      <c r="A38" s="49"/>
      <c r="B38" s="50">
        <v>321</v>
      </c>
      <c r="C38" s="49" t="s">
        <v>72</v>
      </c>
      <c r="D38" s="52">
        <v>6000</v>
      </c>
      <c r="E38" s="59">
        <v>0</v>
      </c>
      <c r="F38" s="89">
        <f t="shared" si="0"/>
        <v>6000</v>
      </c>
      <c r="G38" s="52"/>
    </row>
    <row r="39" spans="1:8" s="21" customFormat="1" ht="14.25" customHeight="1">
      <c r="A39" s="49"/>
      <c r="B39" s="50">
        <v>322</v>
      </c>
      <c r="C39" s="49" t="s">
        <v>66</v>
      </c>
      <c r="D39" s="52">
        <v>20000</v>
      </c>
      <c r="E39" s="59">
        <v>0</v>
      </c>
      <c r="F39" s="89">
        <f t="shared" si="0"/>
        <v>20000</v>
      </c>
      <c r="G39" s="52"/>
      <c r="H39" s="55"/>
    </row>
    <row r="40" spans="1:7" s="21" customFormat="1" ht="12.75">
      <c r="A40" s="49"/>
      <c r="B40" s="50">
        <v>322</v>
      </c>
      <c r="C40" s="49" t="s">
        <v>67</v>
      </c>
      <c r="D40" s="52">
        <v>45000</v>
      </c>
      <c r="E40" s="59">
        <v>0</v>
      </c>
      <c r="F40" s="89">
        <f t="shared" si="0"/>
        <v>45000</v>
      </c>
      <c r="G40" s="52"/>
    </row>
    <row r="41" spans="1:10" s="21" customFormat="1" ht="12.75">
      <c r="A41" s="49"/>
      <c r="B41" s="50">
        <v>322</v>
      </c>
      <c r="C41" s="51" t="s">
        <v>117</v>
      </c>
      <c r="D41" s="52">
        <v>4000</v>
      </c>
      <c r="E41" s="59">
        <v>-4000</v>
      </c>
      <c r="F41" s="89">
        <f t="shared" si="0"/>
        <v>0</v>
      </c>
      <c r="G41" s="52"/>
      <c r="H41" s="55"/>
      <c r="I41" s="55"/>
      <c r="J41" s="52"/>
    </row>
    <row r="42" spans="1:10" s="21" customFormat="1" ht="12.75">
      <c r="A42" s="49"/>
      <c r="B42" s="50">
        <v>322</v>
      </c>
      <c r="C42" s="49" t="s">
        <v>68</v>
      </c>
      <c r="D42" s="52">
        <v>4000</v>
      </c>
      <c r="E42" s="59">
        <v>0</v>
      </c>
      <c r="F42" s="89">
        <f t="shared" si="0"/>
        <v>4000</v>
      </c>
      <c r="G42" s="52"/>
      <c r="H42" s="55"/>
      <c r="I42" s="55"/>
      <c r="J42" s="52"/>
    </row>
    <row r="43" spans="1:10" s="21" customFormat="1" ht="12.75">
      <c r="A43" s="49"/>
      <c r="B43" s="50">
        <v>322</v>
      </c>
      <c r="C43" s="51" t="s">
        <v>118</v>
      </c>
      <c r="D43" s="52">
        <v>7000</v>
      </c>
      <c r="E43" s="59">
        <v>-7000</v>
      </c>
      <c r="F43" s="89">
        <f t="shared" si="0"/>
        <v>0</v>
      </c>
      <c r="G43" s="59"/>
      <c r="H43" s="55"/>
      <c r="J43" s="52"/>
    </row>
    <row r="44" spans="1:10" s="21" customFormat="1" ht="12.75">
      <c r="A44" s="49"/>
      <c r="B44" s="50">
        <v>322</v>
      </c>
      <c r="C44" s="49" t="s">
        <v>80</v>
      </c>
      <c r="D44" s="52">
        <v>3500</v>
      </c>
      <c r="E44" s="59">
        <v>1500</v>
      </c>
      <c r="F44" s="89">
        <f t="shared" si="0"/>
        <v>5000</v>
      </c>
      <c r="G44" s="59"/>
      <c r="I44" s="55"/>
      <c r="J44" s="52"/>
    </row>
    <row r="45" spans="1:10" s="21" customFormat="1" ht="12.75">
      <c r="A45" s="49"/>
      <c r="B45" s="50">
        <v>323</v>
      </c>
      <c r="C45" s="49" t="s">
        <v>58</v>
      </c>
      <c r="D45" s="52">
        <v>28000</v>
      </c>
      <c r="E45" s="59">
        <v>0</v>
      </c>
      <c r="F45" s="89">
        <f t="shared" si="0"/>
        <v>28000</v>
      </c>
      <c r="G45" s="59"/>
      <c r="I45" s="55"/>
      <c r="J45" s="52"/>
    </row>
    <row r="46" spans="1:10" s="21" customFormat="1" ht="12.75">
      <c r="A46" s="49"/>
      <c r="B46" s="50">
        <v>323</v>
      </c>
      <c r="C46" s="49" t="s">
        <v>69</v>
      </c>
      <c r="D46" s="52">
        <v>15000</v>
      </c>
      <c r="E46" s="59">
        <v>-5000</v>
      </c>
      <c r="F46" s="89">
        <f t="shared" si="0"/>
        <v>10000</v>
      </c>
      <c r="G46" s="52"/>
      <c r="J46" s="52"/>
    </row>
    <row r="47" spans="1:10" ht="12.75">
      <c r="A47" s="49"/>
      <c r="B47" s="50">
        <v>323</v>
      </c>
      <c r="C47" s="49" t="s">
        <v>70</v>
      </c>
      <c r="D47" s="52">
        <v>33000</v>
      </c>
      <c r="E47" s="59">
        <v>-18000</v>
      </c>
      <c r="F47" s="89">
        <f t="shared" si="0"/>
        <v>15000</v>
      </c>
      <c r="G47" s="52"/>
      <c r="H47" s="31"/>
      <c r="I47" s="31"/>
      <c r="J47" s="59"/>
    </row>
    <row r="48" spans="1:10" s="21" customFormat="1" ht="12.75">
      <c r="A48" s="49"/>
      <c r="B48" s="50">
        <v>323</v>
      </c>
      <c r="C48" s="51" t="s">
        <v>162</v>
      </c>
      <c r="D48" s="52">
        <v>10000</v>
      </c>
      <c r="E48" s="59">
        <v>0</v>
      </c>
      <c r="F48" s="89">
        <f t="shared" si="0"/>
        <v>10000</v>
      </c>
      <c r="G48" s="52"/>
      <c r="I48" s="55"/>
      <c r="J48" s="52"/>
    </row>
    <row r="49" spans="1:10" s="21" customFormat="1" ht="12.75">
      <c r="A49" s="49"/>
      <c r="B49" s="50">
        <v>323</v>
      </c>
      <c r="C49" s="51" t="s">
        <v>193</v>
      </c>
      <c r="D49" s="52">
        <v>100000</v>
      </c>
      <c r="E49" s="59">
        <v>0</v>
      </c>
      <c r="F49" s="89">
        <f t="shared" si="0"/>
        <v>100000</v>
      </c>
      <c r="G49" s="59"/>
      <c r="I49" s="55"/>
      <c r="J49" s="52"/>
    </row>
    <row r="50" spans="1:10" s="21" customFormat="1" ht="12.75">
      <c r="A50" s="51"/>
      <c r="B50" s="62">
        <v>323</v>
      </c>
      <c r="C50" s="51" t="s">
        <v>152</v>
      </c>
      <c r="D50" s="59">
        <v>50000</v>
      </c>
      <c r="E50" s="59">
        <v>-15000</v>
      </c>
      <c r="F50" s="98">
        <f t="shared" si="0"/>
        <v>35000</v>
      </c>
      <c r="G50" s="59"/>
      <c r="H50" s="55"/>
      <c r="I50" s="55"/>
      <c r="J50" s="59"/>
    </row>
    <row r="51" spans="1:10" s="21" customFormat="1" ht="12.75">
      <c r="A51" s="51"/>
      <c r="B51" s="62">
        <v>323</v>
      </c>
      <c r="C51" s="51" t="s">
        <v>153</v>
      </c>
      <c r="D51" s="59">
        <v>130000</v>
      </c>
      <c r="E51" s="59">
        <v>-70000</v>
      </c>
      <c r="F51" s="98">
        <f t="shared" si="0"/>
        <v>60000</v>
      </c>
      <c r="G51" s="140"/>
      <c r="I51" s="55"/>
      <c r="J51" s="59"/>
    </row>
    <row r="52" spans="1:10" s="21" customFormat="1" ht="12.75">
      <c r="A52" s="51"/>
      <c r="B52" s="62">
        <v>323</v>
      </c>
      <c r="C52" s="51" t="s">
        <v>154</v>
      </c>
      <c r="D52" s="59">
        <v>13000</v>
      </c>
      <c r="E52" s="59">
        <v>0</v>
      </c>
      <c r="F52" s="98">
        <f t="shared" si="0"/>
        <v>13000</v>
      </c>
      <c r="G52" s="72"/>
      <c r="I52" s="55"/>
      <c r="J52" s="59"/>
    </row>
    <row r="53" spans="1:9" ht="12.75">
      <c r="A53" s="49"/>
      <c r="B53" s="50">
        <v>323</v>
      </c>
      <c r="C53" s="49" t="s">
        <v>73</v>
      </c>
      <c r="D53" s="52">
        <v>10000</v>
      </c>
      <c r="E53" s="59">
        <v>0</v>
      </c>
      <c r="F53" s="89">
        <f t="shared" si="0"/>
        <v>10000</v>
      </c>
      <c r="I53" s="31"/>
    </row>
    <row r="54" spans="1:6" ht="24">
      <c r="A54" s="49"/>
      <c r="B54" s="50">
        <v>323</v>
      </c>
      <c r="C54" s="51" t="s">
        <v>163</v>
      </c>
      <c r="D54" s="52">
        <v>11000</v>
      </c>
      <c r="E54" s="59">
        <v>0</v>
      </c>
      <c r="F54" s="89">
        <f t="shared" si="0"/>
        <v>11000</v>
      </c>
    </row>
    <row r="55" spans="1:6" ht="12.75">
      <c r="A55" s="49"/>
      <c r="B55" s="50">
        <v>323</v>
      </c>
      <c r="C55" s="51" t="s">
        <v>166</v>
      </c>
      <c r="D55" s="52">
        <v>1500</v>
      </c>
      <c r="E55" s="59">
        <v>0</v>
      </c>
      <c r="F55" s="89">
        <f t="shared" si="0"/>
        <v>1500</v>
      </c>
    </row>
    <row r="56" spans="1:7" s="21" customFormat="1" ht="12.75">
      <c r="A56" s="51"/>
      <c r="B56" s="62">
        <v>323</v>
      </c>
      <c r="C56" s="51" t="s">
        <v>164</v>
      </c>
      <c r="D56" s="59">
        <v>55000</v>
      </c>
      <c r="E56" s="59">
        <v>0</v>
      </c>
      <c r="F56" s="98">
        <f t="shared" si="0"/>
        <v>55000</v>
      </c>
      <c r="G56" s="72"/>
    </row>
    <row r="57" spans="1:6" ht="12.75">
      <c r="A57" s="49"/>
      <c r="B57" s="62">
        <v>323</v>
      </c>
      <c r="C57" s="51" t="s">
        <v>223</v>
      </c>
      <c r="D57" s="59">
        <v>4300</v>
      </c>
      <c r="E57" s="59">
        <v>0</v>
      </c>
      <c r="F57" s="98">
        <f t="shared" si="0"/>
        <v>4300</v>
      </c>
    </row>
    <row r="58" spans="1:7" s="21" customFormat="1" ht="15" customHeight="1">
      <c r="A58" s="49"/>
      <c r="B58" s="50">
        <v>324</v>
      </c>
      <c r="C58" s="51" t="s">
        <v>113</v>
      </c>
      <c r="D58" s="52">
        <v>10000</v>
      </c>
      <c r="E58" s="59">
        <v>-10000</v>
      </c>
      <c r="F58" s="89">
        <f t="shared" si="0"/>
        <v>0</v>
      </c>
      <c r="G58" s="72"/>
    </row>
    <row r="59" spans="1:7" s="21" customFormat="1" ht="12.75">
      <c r="A59" s="49"/>
      <c r="B59" s="50">
        <v>329</v>
      </c>
      <c r="C59" s="51" t="s">
        <v>165</v>
      </c>
      <c r="D59" s="52">
        <v>10000</v>
      </c>
      <c r="E59" s="59">
        <v>0</v>
      </c>
      <c r="F59" s="89">
        <f t="shared" si="0"/>
        <v>10000</v>
      </c>
      <c r="G59" s="72"/>
    </row>
    <row r="60" spans="1:7" s="21" customFormat="1" ht="12.75">
      <c r="A60" s="51"/>
      <c r="B60" s="62">
        <v>329</v>
      </c>
      <c r="C60" s="51" t="s">
        <v>59</v>
      </c>
      <c r="D60" s="59">
        <v>13000</v>
      </c>
      <c r="E60" s="59">
        <v>0</v>
      </c>
      <c r="F60" s="98">
        <f t="shared" si="0"/>
        <v>13000</v>
      </c>
      <c r="G60" s="72"/>
    </row>
    <row r="61" spans="1:6" ht="12.75">
      <c r="A61" s="49"/>
      <c r="B61" s="50">
        <v>329</v>
      </c>
      <c r="C61" s="49" t="s">
        <v>60</v>
      </c>
      <c r="D61" s="52">
        <v>8000</v>
      </c>
      <c r="E61" s="59">
        <v>0</v>
      </c>
      <c r="F61" s="89">
        <f t="shared" si="0"/>
        <v>8000</v>
      </c>
    </row>
    <row r="62" spans="1:6" ht="12.75">
      <c r="A62" s="49"/>
      <c r="B62" s="50">
        <v>329</v>
      </c>
      <c r="C62" s="51" t="s">
        <v>106</v>
      </c>
      <c r="D62" s="52">
        <v>15000</v>
      </c>
      <c r="E62" s="59">
        <v>0</v>
      </c>
      <c r="F62" s="89">
        <f t="shared" si="0"/>
        <v>15000</v>
      </c>
    </row>
    <row r="63" spans="1:6" ht="12.75">
      <c r="A63" s="49"/>
      <c r="B63" s="50">
        <v>329</v>
      </c>
      <c r="C63" s="51" t="s">
        <v>210</v>
      </c>
      <c r="D63" s="52">
        <v>10000</v>
      </c>
      <c r="E63" s="59">
        <v>0</v>
      </c>
      <c r="F63" s="89">
        <f t="shared" si="0"/>
        <v>10000</v>
      </c>
    </row>
    <row r="64" spans="1:7" s="21" customFormat="1" ht="36">
      <c r="A64" s="51"/>
      <c r="B64" s="62">
        <v>329</v>
      </c>
      <c r="C64" s="51" t="s">
        <v>206</v>
      </c>
      <c r="D64" s="59">
        <v>200000</v>
      </c>
      <c r="E64" s="59">
        <v>0</v>
      </c>
      <c r="F64" s="98">
        <f t="shared" si="0"/>
        <v>200000</v>
      </c>
      <c r="G64" s="72"/>
    </row>
    <row r="65" spans="1:7" s="21" customFormat="1" ht="12.75">
      <c r="A65" s="46"/>
      <c r="B65" s="47">
        <v>34</v>
      </c>
      <c r="C65" s="46" t="s">
        <v>28</v>
      </c>
      <c r="D65" s="48">
        <f>D66</f>
        <v>10000</v>
      </c>
      <c r="E65" s="48">
        <f>E66</f>
        <v>0</v>
      </c>
      <c r="F65" s="87">
        <f t="shared" si="0"/>
        <v>10000</v>
      </c>
      <c r="G65" s="72"/>
    </row>
    <row r="66" spans="1:7" s="21" customFormat="1" ht="12.75">
      <c r="A66" s="49"/>
      <c r="B66" s="50">
        <v>343</v>
      </c>
      <c r="C66" s="49" t="s">
        <v>71</v>
      </c>
      <c r="D66" s="52">
        <v>10000</v>
      </c>
      <c r="E66" s="52">
        <v>0</v>
      </c>
      <c r="F66" s="89">
        <f t="shared" si="0"/>
        <v>10000</v>
      </c>
      <c r="G66" s="72"/>
    </row>
    <row r="67" spans="1:9" s="21" customFormat="1" ht="12.75">
      <c r="A67" s="49"/>
      <c r="B67" s="47">
        <v>38</v>
      </c>
      <c r="C67" s="46" t="s">
        <v>172</v>
      </c>
      <c r="D67" s="60">
        <f>D68</f>
        <v>1000000</v>
      </c>
      <c r="E67" s="60">
        <f>E68</f>
        <v>0</v>
      </c>
      <c r="F67" s="87">
        <f t="shared" si="0"/>
        <v>1000000</v>
      </c>
      <c r="G67" s="72"/>
      <c r="I67" s="55"/>
    </row>
    <row r="68" spans="1:7" s="21" customFormat="1" ht="12.75">
      <c r="A68" s="49"/>
      <c r="B68" s="62">
        <v>382</v>
      </c>
      <c r="C68" s="51" t="s">
        <v>176</v>
      </c>
      <c r="D68" s="61">
        <v>1000000</v>
      </c>
      <c r="E68" s="61">
        <v>0</v>
      </c>
      <c r="F68" s="89">
        <f t="shared" si="0"/>
        <v>1000000</v>
      </c>
      <c r="G68" s="72"/>
    </row>
    <row r="69" spans="1:7" s="21" customFormat="1" ht="12.75">
      <c r="A69" s="49"/>
      <c r="B69" s="62"/>
      <c r="C69" s="51"/>
      <c r="D69" s="61"/>
      <c r="E69" s="61"/>
      <c r="F69" s="87"/>
      <c r="G69" s="72"/>
    </row>
    <row r="70" spans="1:7" s="21" customFormat="1" ht="12.75">
      <c r="A70" s="56" t="s">
        <v>57</v>
      </c>
      <c r="B70" s="63">
        <v>1009</v>
      </c>
      <c r="C70" s="56" t="s">
        <v>131</v>
      </c>
      <c r="D70" s="58">
        <f>D71</f>
        <v>750000</v>
      </c>
      <c r="E70" s="97">
        <f>E71</f>
        <v>30000</v>
      </c>
      <c r="F70" s="90">
        <f t="shared" si="0"/>
        <v>780000</v>
      </c>
      <c r="G70" s="72"/>
    </row>
    <row r="71" spans="1:6" ht="12.75">
      <c r="A71" s="39" t="s">
        <v>90</v>
      </c>
      <c r="B71" s="40">
        <v>104</v>
      </c>
      <c r="C71" s="39" t="s">
        <v>81</v>
      </c>
      <c r="D71" s="41">
        <f>SUM(D75,D82)</f>
        <v>750000</v>
      </c>
      <c r="E71" s="41">
        <f>E72+E79</f>
        <v>30000</v>
      </c>
      <c r="F71" s="88">
        <f t="shared" si="0"/>
        <v>780000</v>
      </c>
    </row>
    <row r="72" spans="1:6" ht="12.75">
      <c r="A72" s="39" t="s">
        <v>130</v>
      </c>
      <c r="B72" s="42" t="s">
        <v>142</v>
      </c>
      <c r="C72" s="39" t="s">
        <v>82</v>
      </c>
      <c r="D72" s="41">
        <f>D75</f>
        <v>370000</v>
      </c>
      <c r="E72" s="41">
        <f>E73</f>
        <v>30000</v>
      </c>
      <c r="F72" s="88">
        <f aca="true" t="shared" si="1" ref="F72:F139">D72+E72</f>
        <v>400000</v>
      </c>
    </row>
    <row r="73" spans="1:6" ht="12.75">
      <c r="A73" s="43"/>
      <c r="B73" s="53" t="s">
        <v>125</v>
      </c>
      <c r="C73" s="43" t="s">
        <v>156</v>
      </c>
      <c r="D73" s="54">
        <f>D74</f>
        <v>370000</v>
      </c>
      <c r="E73" s="54">
        <f>E74</f>
        <v>30000</v>
      </c>
      <c r="F73" s="86">
        <f t="shared" si="1"/>
        <v>400000</v>
      </c>
    </row>
    <row r="74" spans="1:6" ht="12.75">
      <c r="A74" s="46"/>
      <c r="B74" s="47">
        <v>3</v>
      </c>
      <c r="C74" s="46" t="s">
        <v>3</v>
      </c>
      <c r="D74" s="48">
        <f>D75</f>
        <v>370000</v>
      </c>
      <c r="E74" s="48">
        <f>E75</f>
        <v>30000</v>
      </c>
      <c r="F74" s="87">
        <f t="shared" si="1"/>
        <v>400000</v>
      </c>
    </row>
    <row r="75" spans="1:7" s="21" customFormat="1" ht="12.75">
      <c r="A75" s="46"/>
      <c r="B75" s="47">
        <v>32</v>
      </c>
      <c r="C75" s="46" t="s">
        <v>23</v>
      </c>
      <c r="D75" s="48">
        <f>SUM(D76:D78)</f>
        <v>370000</v>
      </c>
      <c r="E75" s="48">
        <f>E76+E77+E78</f>
        <v>30000</v>
      </c>
      <c r="F75" s="87">
        <f t="shared" si="1"/>
        <v>400000</v>
      </c>
      <c r="G75" s="72"/>
    </row>
    <row r="76" spans="1:6" ht="12.75">
      <c r="A76" s="49"/>
      <c r="B76" s="50">
        <v>322</v>
      </c>
      <c r="C76" s="51" t="s">
        <v>203</v>
      </c>
      <c r="D76" s="52">
        <v>180000</v>
      </c>
      <c r="E76" s="59">
        <v>0</v>
      </c>
      <c r="F76" s="89">
        <f t="shared" si="1"/>
        <v>180000</v>
      </c>
    </row>
    <row r="77" spans="1:6" ht="12.75">
      <c r="A77" s="49"/>
      <c r="B77" s="50">
        <v>322</v>
      </c>
      <c r="C77" s="51" t="s">
        <v>202</v>
      </c>
      <c r="D77" s="52">
        <v>120000</v>
      </c>
      <c r="E77" s="59">
        <v>0</v>
      </c>
      <c r="F77" s="89">
        <f t="shared" si="1"/>
        <v>120000</v>
      </c>
    </row>
    <row r="78" spans="1:7" ht="12.75">
      <c r="A78" s="49"/>
      <c r="B78" s="50">
        <v>323</v>
      </c>
      <c r="C78" s="49" t="s">
        <v>83</v>
      </c>
      <c r="D78" s="52">
        <v>70000</v>
      </c>
      <c r="E78" s="59">
        <v>30000</v>
      </c>
      <c r="F78" s="89">
        <f t="shared" si="1"/>
        <v>100000</v>
      </c>
      <c r="G78" s="72"/>
    </row>
    <row r="79" spans="1:6" ht="12.75">
      <c r="A79" s="39"/>
      <c r="B79" s="42" t="s">
        <v>84</v>
      </c>
      <c r="C79" s="39" t="s">
        <v>81</v>
      </c>
      <c r="D79" s="41">
        <f>D82</f>
        <v>380000</v>
      </c>
      <c r="E79" s="41">
        <f>E80</f>
        <v>0</v>
      </c>
      <c r="F79" s="88">
        <f t="shared" si="1"/>
        <v>380000</v>
      </c>
    </row>
    <row r="80" spans="1:6" ht="13.5" customHeight="1">
      <c r="A80" s="43"/>
      <c r="B80" s="53" t="s">
        <v>125</v>
      </c>
      <c r="C80" s="43" t="s">
        <v>156</v>
      </c>
      <c r="D80" s="54">
        <f>D82</f>
        <v>380000</v>
      </c>
      <c r="E80" s="54">
        <f>E81</f>
        <v>0</v>
      </c>
      <c r="F80" s="86">
        <f t="shared" si="1"/>
        <v>380000</v>
      </c>
    </row>
    <row r="81" spans="1:7" s="21" customFormat="1" ht="12.75">
      <c r="A81" s="46"/>
      <c r="B81" s="47">
        <v>3</v>
      </c>
      <c r="C81" s="46" t="s">
        <v>3</v>
      </c>
      <c r="D81" s="48">
        <f>D82</f>
        <v>380000</v>
      </c>
      <c r="E81" s="48">
        <f>E82</f>
        <v>0</v>
      </c>
      <c r="F81" s="87">
        <f t="shared" si="1"/>
        <v>380000</v>
      </c>
      <c r="G81" s="72"/>
    </row>
    <row r="82" spans="1:6" ht="12.75">
      <c r="A82" s="46"/>
      <c r="B82" s="47">
        <v>32</v>
      </c>
      <c r="C82" s="46" t="s">
        <v>23</v>
      </c>
      <c r="D82" s="48">
        <f>SUM(D83:D85)</f>
        <v>380000</v>
      </c>
      <c r="E82" s="48">
        <f>E83+E84+E85</f>
        <v>0</v>
      </c>
      <c r="F82" s="87">
        <f t="shared" si="1"/>
        <v>380000</v>
      </c>
    </row>
    <row r="83" spans="1:6" ht="12.75">
      <c r="A83" s="46"/>
      <c r="B83" s="62">
        <v>323</v>
      </c>
      <c r="C83" s="51" t="s">
        <v>151</v>
      </c>
      <c r="D83" s="59">
        <v>100000</v>
      </c>
      <c r="E83" s="59">
        <v>0</v>
      </c>
      <c r="F83" s="89">
        <f t="shared" si="1"/>
        <v>100000</v>
      </c>
    </row>
    <row r="84" spans="1:7" ht="12.75">
      <c r="A84" s="46"/>
      <c r="B84" s="62">
        <v>323</v>
      </c>
      <c r="C84" s="51" t="s">
        <v>135</v>
      </c>
      <c r="D84" s="59">
        <v>250000</v>
      </c>
      <c r="E84" s="59">
        <v>0</v>
      </c>
      <c r="F84" s="89">
        <f t="shared" si="1"/>
        <v>250000</v>
      </c>
      <c r="G84" s="72"/>
    </row>
    <row r="85" spans="1:7" s="21" customFormat="1" ht="12.75">
      <c r="A85" s="49"/>
      <c r="B85" s="50">
        <v>323</v>
      </c>
      <c r="C85" s="51" t="s">
        <v>167</v>
      </c>
      <c r="D85" s="52">
        <v>30000</v>
      </c>
      <c r="E85" s="52">
        <v>0</v>
      </c>
      <c r="F85" s="89">
        <f t="shared" si="1"/>
        <v>30000</v>
      </c>
      <c r="G85" s="72"/>
    </row>
    <row r="86" spans="1:6" ht="12.75">
      <c r="A86" s="56" t="s">
        <v>57</v>
      </c>
      <c r="B86" s="57">
        <v>1010</v>
      </c>
      <c r="C86" s="56" t="s">
        <v>132</v>
      </c>
      <c r="D86" s="58">
        <f>SUM(D89,D95,D101,D106,D111,D117,D122,D127,D144,D132)</f>
        <v>9729703.3</v>
      </c>
      <c r="E86" s="96">
        <f>E87</f>
        <v>-89000</v>
      </c>
      <c r="F86" s="90">
        <f t="shared" si="1"/>
        <v>9640703.3</v>
      </c>
    </row>
    <row r="87" spans="1:6" ht="12.75">
      <c r="A87" s="39" t="s">
        <v>90</v>
      </c>
      <c r="B87" s="40">
        <v>109</v>
      </c>
      <c r="C87" s="39" t="s">
        <v>85</v>
      </c>
      <c r="D87" s="41">
        <f>D86</f>
        <v>9729703.3</v>
      </c>
      <c r="E87" s="41">
        <f>E88+E94+E100+E105+E110+E116+E121+E126+E143+E131</f>
        <v>-89000</v>
      </c>
      <c r="F87" s="88">
        <f t="shared" si="1"/>
        <v>9640703.3</v>
      </c>
    </row>
    <row r="88" spans="1:6" ht="12.75">
      <c r="A88" s="39" t="s">
        <v>130</v>
      </c>
      <c r="B88" s="42" t="s">
        <v>143</v>
      </c>
      <c r="C88" s="39" t="s">
        <v>86</v>
      </c>
      <c r="D88" s="41">
        <f>D91</f>
        <v>476815</v>
      </c>
      <c r="E88" s="41">
        <f>E89</f>
        <v>-179000</v>
      </c>
      <c r="F88" s="88">
        <f t="shared" si="1"/>
        <v>297815</v>
      </c>
    </row>
    <row r="89" spans="1:6" ht="15.75" customHeight="1">
      <c r="A89" s="43"/>
      <c r="B89" s="53" t="s">
        <v>125</v>
      </c>
      <c r="C89" s="43" t="s">
        <v>216</v>
      </c>
      <c r="D89" s="54">
        <f>D91</f>
        <v>476815</v>
      </c>
      <c r="E89" s="54">
        <f>E90</f>
        <v>-179000</v>
      </c>
      <c r="F89" s="86">
        <f t="shared" si="1"/>
        <v>297815</v>
      </c>
    </row>
    <row r="90" spans="1:6" ht="12.75">
      <c r="A90" s="46"/>
      <c r="B90" s="47">
        <v>4</v>
      </c>
      <c r="C90" s="46" t="s">
        <v>4</v>
      </c>
      <c r="D90" s="48">
        <f>D91</f>
        <v>476815</v>
      </c>
      <c r="E90" s="48">
        <f>E91</f>
        <v>-179000</v>
      </c>
      <c r="F90" s="87">
        <f t="shared" si="1"/>
        <v>297815</v>
      </c>
    </row>
    <row r="91" spans="1:8" ht="12.75">
      <c r="A91" s="46"/>
      <c r="B91" s="47">
        <v>41</v>
      </c>
      <c r="C91" s="46" t="s">
        <v>33</v>
      </c>
      <c r="D91" s="48">
        <f>SUM(D92:D93)</f>
        <v>476815</v>
      </c>
      <c r="E91" s="48">
        <f>E92+E93</f>
        <v>-179000</v>
      </c>
      <c r="F91" s="87">
        <f t="shared" si="1"/>
        <v>297815</v>
      </c>
      <c r="H91" s="31"/>
    </row>
    <row r="92" spans="1:6" ht="12.75">
      <c r="A92" s="46"/>
      <c r="B92" s="62">
        <v>411</v>
      </c>
      <c r="C92" s="51" t="s">
        <v>181</v>
      </c>
      <c r="D92" s="59">
        <v>200000</v>
      </c>
      <c r="E92" s="59">
        <v>-200000</v>
      </c>
      <c r="F92" s="89">
        <f t="shared" si="1"/>
        <v>0</v>
      </c>
    </row>
    <row r="93" spans="1:6" ht="24">
      <c r="A93" s="49"/>
      <c r="B93" s="50">
        <v>412</v>
      </c>
      <c r="C93" s="51" t="s">
        <v>182</v>
      </c>
      <c r="D93" s="59">
        <v>276815</v>
      </c>
      <c r="E93" s="59">
        <v>21000</v>
      </c>
      <c r="F93" s="89">
        <f t="shared" si="1"/>
        <v>297815</v>
      </c>
    </row>
    <row r="94" spans="1:6" ht="12.75">
      <c r="A94" s="39"/>
      <c r="B94" s="42" t="s">
        <v>133</v>
      </c>
      <c r="C94" s="39" t="s">
        <v>123</v>
      </c>
      <c r="D94" s="41">
        <f>D97</f>
        <v>7502888.3</v>
      </c>
      <c r="E94" s="41">
        <f>E95</f>
        <v>0</v>
      </c>
      <c r="F94" s="88">
        <f t="shared" si="1"/>
        <v>7502888.3</v>
      </c>
    </row>
    <row r="95" spans="1:8" ht="24">
      <c r="A95" s="43"/>
      <c r="B95" s="53" t="s">
        <v>125</v>
      </c>
      <c r="C95" s="43" t="s">
        <v>238</v>
      </c>
      <c r="D95" s="54">
        <f>D97</f>
        <v>7502888.3</v>
      </c>
      <c r="E95" s="54">
        <f>E96</f>
        <v>0</v>
      </c>
      <c r="F95" s="86">
        <f t="shared" si="1"/>
        <v>7502888.3</v>
      </c>
      <c r="H95" s="31"/>
    </row>
    <row r="96" spans="1:6" ht="14.25" customHeight="1">
      <c r="A96" s="49"/>
      <c r="B96" s="47">
        <v>4</v>
      </c>
      <c r="C96" s="46" t="s">
        <v>4</v>
      </c>
      <c r="D96" s="48">
        <f>D97</f>
        <v>7502888.3</v>
      </c>
      <c r="E96" s="48">
        <f>E97</f>
        <v>0</v>
      </c>
      <c r="F96" s="87">
        <f t="shared" si="1"/>
        <v>7502888.3</v>
      </c>
    </row>
    <row r="97" spans="1:6" ht="12.75">
      <c r="A97" s="49"/>
      <c r="B97" s="47">
        <v>42</v>
      </c>
      <c r="C97" s="46" t="s">
        <v>35</v>
      </c>
      <c r="D97" s="48">
        <f>SUM(D98:D99)</f>
        <v>7502888.3</v>
      </c>
      <c r="E97" s="48">
        <f>E98+E99</f>
        <v>0</v>
      </c>
      <c r="F97" s="87">
        <f t="shared" si="1"/>
        <v>7502888.3</v>
      </c>
    </row>
    <row r="98" spans="1:6" ht="24">
      <c r="A98" s="49"/>
      <c r="B98" s="50">
        <v>421</v>
      </c>
      <c r="C98" s="51" t="s">
        <v>183</v>
      </c>
      <c r="D98" s="59">
        <v>6500000</v>
      </c>
      <c r="E98" s="52">
        <v>0</v>
      </c>
      <c r="F98" s="89">
        <f t="shared" si="1"/>
        <v>6500000</v>
      </c>
    </row>
    <row r="99" spans="1:6" ht="12.75">
      <c r="A99" s="49"/>
      <c r="B99" s="50">
        <v>421</v>
      </c>
      <c r="C99" s="51" t="s">
        <v>185</v>
      </c>
      <c r="D99" s="59">
        <v>1002888.3</v>
      </c>
      <c r="E99" s="52">
        <v>0</v>
      </c>
      <c r="F99" s="89">
        <f t="shared" si="1"/>
        <v>1002888.3</v>
      </c>
    </row>
    <row r="100" spans="1:6" ht="12.75">
      <c r="A100" s="39"/>
      <c r="B100" s="42" t="s">
        <v>87</v>
      </c>
      <c r="C100" s="39" t="s">
        <v>191</v>
      </c>
      <c r="D100" s="41">
        <f>D103</f>
        <v>120000</v>
      </c>
      <c r="E100" s="41">
        <f>E101</f>
        <v>0</v>
      </c>
      <c r="F100" s="88">
        <f t="shared" si="1"/>
        <v>120000</v>
      </c>
    </row>
    <row r="101" spans="1:6" ht="12.75">
      <c r="A101" s="43"/>
      <c r="B101" s="53" t="s">
        <v>125</v>
      </c>
      <c r="C101" s="43" t="s">
        <v>126</v>
      </c>
      <c r="D101" s="54">
        <f>D103</f>
        <v>120000</v>
      </c>
      <c r="E101" s="54">
        <f>E102</f>
        <v>0</v>
      </c>
      <c r="F101" s="86">
        <f t="shared" si="1"/>
        <v>120000</v>
      </c>
    </row>
    <row r="102" spans="1:6" ht="25.5" customHeight="1">
      <c r="A102" s="46"/>
      <c r="B102" s="47">
        <v>4</v>
      </c>
      <c r="C102" s="46" t="s">
        <v>4</v>
      </c>
      <c r="D102" s="48">
        <f>D103</f>
        <v>120000</v>
      </c>
      <c r="E102" s="48">
        <f>E103</f>
        <v>0</v>
      </c>
      <c r="F102" s="87">
        <f t="shared" si="1"/>
        <v>120000</v>
      </c>
    </row>
    <row r="103" spans="1:6" ht="12.75">
      <c r="A103" s="46"/>
      <c r="B103" s="47">
        <v>42</v>
      </c>
      <c r="C103" s="46" t="s">
        <v>120</v>
      </c>
      <c r="D103" s="48">
        <f>D104</f>
        <v>120000</v>
      </c>
      <c r="E103" s="48">
        <f>E104</f>
        <v>0</v>
      </c>
      <c r="F103" s="87">
        <f t="shared" si="1"/>
        <v>120000</v>
      </c>
    </row>
    <row r="104" spans="1:7" ht="12.75">
      <c r="A104" s="46"/>
      <c r="B104" s="62">
        <v>421</v>
      </c>
      <c r="C104" s="51" t="s">
        <v>192</v>
      </c>
      <c r="D104" s="59">
        <v>120000</v>
      </c>
      <c r="E104" s="59">
        <v>0</v>
      </c>
      <c r="F104" s="89">
        <f t="shared" si="1"/>
        <v>120000</v>
      </c>
      <c r="G104" s="137"/>
    </row>
    <row r="105" spans="1:6" ht="12.75">
      <c r="A105" s="80"/>
      <c r="B105" s="81" t="s">
        <v>136</v>
      </c>
      <c r="C105" s="80" t="s">
        <v>137</v>
      </c>
      <c r="D105" s="82">
        <f>D109</f>
        <v>420000</v>
      </c>
      <c r="E105" s="82">
        <f>E106</f>
        <v>0</v>
      </c>
      <c r="F105" s="88">
        <f t="shared" si="1"/>
        <v>420000</v>
      </c>
    </row>
    <row r="106" spans="1:6" ht="24">
      <c r="A106" s="64"/>
      <c r="B106" s="65" t="s">
        <v>125</v>
      </c>
      <c r="C106" s="43" t="s">
        <v>217</v>
      </c>
      <c r="D106" s="45">
        <f>D107</f>
        <v>420000</v>
      </c>
      <c r="E106" s="54">
        <f>E107</f>
        <v>0</v>
      </c>
      <c r="F106" s="86">
        <f t="shared" si="1"/>
        <v>420000</v>
      </c>
    </row>
    <row r="107" spans="1:6" ht="12.75">
      <c r="A107" s="46"/>
      <c r="B107" s="47">
        <v>4</v>
      </c>
      <c r="C107" s="46" t="s">
        <v>4</v>
      </c>
      <c r="D107" s="48">
        <f>D108</f>
        <v>420000</v>
      </c>
      <c r="E107" s="48">
        <f>E108</f>
        <v>0</v>
      </c>
      <c r="F107" s="87">
        <f t="shared" si="1"/>
        <v>420000</v>
      </c>
    </row>
    <row r="108" spans="1:6" ht="12.75">
      <c r="A108" s="46"/>
      <c r="B108" s="47">
        <v>42</v>
      </c>
      <c r="C108" s="46" t="s">
        <v>35</v>
      </c>
      <c r="D108" s="48">
        <f>D109</f>
        <v>420000</v>
      </c>
      <c r="E108" s="48">
        <f>E109</f>
        <v>0</v>
      </c>
      <c r="F108" s="87">
        <f t="shared" si="1"/>
        <v>420000</v>
      </c>
    </row>
    <row r="109" spans="1:7" ht="12.75">
      <c r="A109" s="46"/>
      <c r="B109" s="62">
        <v>421</v>
      </c>
      <c r="C109" s="51" t="s">
        <v>177</v>
      </c>
      <c r="D109" s="59">
        <v>420000</v>
      </c>
      <c r="E109" s="59">
        <v>0</v>
      </c>
      <c r="F109" s="89">
        <f t="shared" si="1"/>
        <v>420000</v>
      </c>
      <c r="G109" s="72"/>
    </row>
    <row r="110" spans="1:6" ht="12.75">
      <c r="A110" s="80"/>
      <c r="B110" s="81" t="s">
        <v>157</v>
      </c>
      <c r="C110" s="80" t="s">
        <v>158</v>
      </c>
      <c r="D110" s="82">
        <f>D112</f>
        <v>350000</v>
      </c>
      <c r="E110" s="82">
        <f>E111</f>
        <v>0</v>
      </c>
      <c r="F110" s="88">
        <f t="shared" si="1"/>
        <v>350000</v>
      </c>
    </row>
    <row r="111" spans="1:7" s="21" customFormat="1" ht="24">
      <c r="A111" s="64"/>
      <c r="B111" s="65" t="s">
        <v>125</v>
      </c>
      <c r="C111" s="43" t="s">
        <v>217</v>
      </c>
      <c r="D111" s="45">
        <f>D112</f>
        <v>350000</v>
      </c>
      <c r="E111" s="54">
        <f>E112</f>
        <v>0</v>
      </c>
      <c r="F111" s="86">
        <f t="shared" si="1"/>
        <v>350000</v>
      </c>
      <c r="G111" s="72"/>
    </row>
    <row r="112" spans="1:6" ht="12.75">
      <c r="A112" s="51"/>
      <c r="B112" s="47">
        <v>4</v>
      </c>
      <c r="C112" s="46" t="s">
        <v>4</v>
      </c>
      <c r="D112" s="48">
        <f>SUM(D114:D115)</f>
        <v>350000</v>
      </c>
      <c r="E112" s="48">
        <f>E113</f>
        <v>0</v>
      </c>
      <c r="F112" s="87">
        <f t="shared" si="1"/>
        <v>350000</v>
      </c>
    </row>
    <row r="113" spans="1:7" s="21" customFormat="1" ht="12.75">
      <c r="A113" s="51"/>
      <c r="B113" s="47">
        <v>42</v>
      </c>
      <c r="C113" s="46" t="s">
        <v>35</v>
      </c>
      <c r="D113" s="48">
        <f>SUM(D114:D115)</f>
        <v>350000</v>
      </c>
      <c r="E113" s="48">
        <f>E114+E115</f>
        <v>0</v>
      </c>
      <c r="F113" s="87">
        <f t="shared" si="1"/>
        <v>350000</v>
      </c>
      <c r="G113" s="72"/>
    </row>
    <row r="114" spans="1:7" s="21" customFormat="1" ht="24">
      <c r="A114" s="51"/>
      <c r="B114" s="62">
        <v>421</v>
      </c>
      <c r="C114" s="51" t="s">
        <v>195</v>
      </c>
      <c r="D114" s="59">
        <v>100000</v>
      </c>
      <c r="E114" s="59">
        <v>0</v>
      </c>
      <c r="F114" s="89">
        <f t="shared" si="1"/>
        <v>100000</v>
      </c>
      <c r="G114" s="72"/>
    </row>
    <row r="115" spans="1:7" s="21" customFormat="1" ht="24">
      <c r="A115" s="51"/>
      <c r="B115" s="62">
        <v>421</v>
      </c>
      <c r="C115" s="51" t="s">
        <v>196</v>
      </c>
      <c r="D115" s="59">
        <v>250000</v>
      </c>
      <c r="E115" s="59">
        <v>0</v>
      </c>
      <c r="F115" s="89">
        <f t="shared" si="1"/>
        <v>250000</v>
      </c>
      <c r="G115" s="72"/>
    </row>
    <row r="116" spans="1:7" s="21" customFormat="1" ht="12.75">
      <c r="A116" s="84"/>
      <c r="B116" s="85" t="s">
        <v>134</v>
      </c>
      <c r="C116" s="80" t="s">
        <v>218</v>
      </c>
      <c r="D116" s="83">
        <f aca="true" t="shared" si="2" ref="D116:E118">D117</f>
        <v>250000</v>
      </c>
      <c r="E116" s="83">
        <f t="shared" si="2"/>
        <v>90000</v>
      </c>
      <c r="F116" s="88">
        <f t="shared" si="1"/>
        <v>340000</v>
      </c>
      <c r="G116" s="72"/>
    </row>
    <row r="117" spans="1:6" ht="24">
      <c r="A117" s="64"/>
      <c r="B117" s="65" t="s">
        <v>125</v>
      </c>
      <c r="C117" s="43" t="s">
        <v>217</v>
      </c>
      <c r="D117" s="54">
        <f t="shared" si="2"/>
        <v>250000</v>
      </c>
      <c r="E117" s="54">
        <f t="shared" si="2"/>
        <v>90000</v>
      </c>
      <c r="F117" s="86">
        <f t="shared" si="1"/>
        <v>340000</v>
      </c>
    </row>
    <row r="118" spans="1:7" s="21" customFormat="1" ht="12.75">
      <c r="A118" s="46"/>
      <c r="B118" s="47">
        <v>4</v>
      </c>
      <c r="C118" s="46" t="s">
        <v>4</v>
      </c>
      <c r="D118" s="48">
        <f t="shared" si="2"/>
        <v>250000</v>
      </c>
      <c r="E118" s="48">
        <f t="shared" si="2"/>
        <v>90000</v>
      </c>
      <c r="F118" s="87">
        <f>D118+E118</f>
        <v>340000</v>
      </c>
      <c r="G118" s="72"/>
    </row>
    <row r="119" spans="1:6" ht="12.75">
      <c r="A119" s="46"/>
      <c r="B119" s="47">
        <v>45</v>
      </c>
      <c r="C119" s="46" t="s">
        <v>120</v>
      </c>
      <c r="D119" s="48">
        <f>D120</f>
        <v>250000</v>
      </c>
      <c r="E119" s="48">
        <f>E120</f>
        <v>90000</v>
      </c>
      <c r="F119" s="87">
        <f>D119+E119</f>
        <v>340000</v>
      </c>
    </row>
    <row r="120" spans="1:7" ht="12.75">
      <c r="A120" s="46"/>
      <c r="B120" s="62">
        <v>451</v>
      </c>
      <c r="C120" s="51" t="s">
        <v>122</v>
      </c>
      <c r="D120" s="59">
        <v>250000</v>
      </c>
      <c r="E120" s="59">
        <v>90000</v>
      </c>
      <c r="F120" s="89">
        <f t="shared" si="1"/>
        <v>340000</v>
      </c>
      <c r="G120" s="138"/>
    </row>
    <row r="121" spans="1:6" ht="12.75">
      <c r="A121" s="80"/>
      <c r="B121" s="85" t="s">
        <v>134</v>
      </c>
      <c r="C121" s="80" t="s">
        <v>218</v>
      </c>
      <c r="D121" s="82">
        <f>D125</f>
        <v>160000</v>
      </c>
      <c r="E121" s="82">
        <f>E122</f>
        <v>0</v>
      </c>
      <c r="F121" s="88">
        <f t="shared" si="1"/>
        <v>160000</v>
      </c>
    </row>
    <row r="122" spans="1:6" ht="12.75">
      <c r="A122" s="43"/>
      <c r="B122" s="44" t="s">
        <v>125</v>
      </c>
      <c r="C122" s="43" t="s">
        <v>126</v>
      </c>
      <c r="D122" s="45">
        <f>D125</f>
        <v>160000</v>
      </c>
      <c r="E122" s="45">
        <f>E123</f>
        <v>0</v>
      </c>
      <c r="F122" s="86">
        <f t="shared" si="1"/>
        <v>160000</v>
      </c>
    </row>
    <row r="123" spans="1:6" ht="12.75">
      <c r="A123" s="51"/>
      <c r="B123" s="47">
        <v>4</v>
      </c>
      <c r="C123" s="46" t="s">
        <v>4</v>
      </c>
      <c r="D123" s="48">
        <f>D125</f>
        <v>160000</v>
      </c>
      <c r="E123" s="48">
        <f>E124</f>
        <v>0</v>
      </c>
      <c r="F123" s="87">
        <f t="shared" si="1"/>
        <v>160000</v>
      </c>
    </row>
    <row r="124" spans="1:6" ht="12.75">
      <c r="A124" s="51"/>
      <c r="B124" s="47">
        <v>42</v>
      </c>
      <c r="C124" s="46" t="s">
        <v>35</v>
      </c>
      <c r="D124" s="48">
        <f>D125</f>
        <v>160000</v>
      </c>
      <c r="E124" s="48">
        <f>E125</f>
        <v>0</v>
      </c>
      <c r="F124" s="87">
        <f t="shared" si="1"/>
        <v>160000</v>
      </c>
    </row>
    <row r="125" spans="1:6" ht="12.75">
      <c r="A125" s="51"/>
      <c r="B125" s="62">
        <v>421</v>
      </c>
      <c r="C125" s="51" t="s">
        <v>246</v>
      </c>
      <c r="D125" s="59">
        <v>160000</v>
      </c>
      <c r="E125" s="59">
        <v>0</v>
      </c>
      <c r="F125" s="89">
        <f t="shared" si="1"/>
        <v>160000</v>
      </c>
    </row>
    <row r="126" spans="1:6" ht="12.75">
      <c r="A126" s="84"/>
      <c r="B126" s="85" t="s">
        <v>168</v>
      </c>
      <c r="C126" s="80" t="s">
        <v>169</v>
      </c>
      <c r="D126" s="83">
        <f>D129</f>
        <v>400000</v>
      </c>
      <c r="E126" s="83">
        <f>E127</f>
        <v>0</v>
      </c>
      <c r="F126" s="88">
        <f t="shared" si="1"/>
        <v>400000</v>
      </c>
    </row>
    <row r="127" spans="1:6" ht="12.75">
      <c r="A127" s="64"/>
      <c r="B127" s="65" t="s">
        <v>125</v>
      </c>
      <c r="C127" s="43" t="s">
        <v>156</v>
      </c>
      <c r="D127" s="54">
        <f>D129</f>
        <v>400000</v>
      </c>
      <c r="E127" s="54">
        <f>E128</f>
        <v>0</v>
      </c>
      <c r="F127" s="86">
        <f t="shared" si="1"/>
        <v>400000</v>
      </c>
    </row>
    <row r="128" spans="1:6" ht="12.75">
      <c r="A128" s="46"/>
      <c r="B128" s="47">
        <v>4</v>
      </c>
      <c r="C128" s="46" t="s">
        <v>4</v>
      </c>
      <c r="D128" s="48">
        <f>D130</f>
        <v>400000</v>
      </c>
      <c r="E128" s="48">
        <f>E129</f>
        <v>0</v>
      </c>
      <c r="F128" s="87">
        <f t="shared" si="1"/>
        <v>400000</v>
      </c>
    </row>
    <row r="129" spans="1:6" ht="12.75">
      <c r="A129" s="46"/>
      <c r="B129" s="47">
        <v>42</v>
      </c>
      <c r="C129" s="46" t="s">
        <v>120</v>
      </c>
      <c r="D129" s="48">
        <f>D130</f>
        <v>400000</v>
      </c>
      <c r="E129" s="48">
        <f>E130</f>
        <v>0</v>
      </c>
      <c r="F129" s="87">
        <f t="shared" si="1"/>
        <v>400000</v>
      </c>
    </row>
    <row r="130" spans="1:7" ht="12.75">
      <c r="A130" s="46"/>
      <c r="B130" s="62">
        <v>421</v>
      </c>
      <c r="C130" s="51" t="s">
        <v>169</v>
      </c>
      <c r="D130" s="59">
        <v>400000</v>
      </c>
      <c r="E130" s="59">
        <v>0</v>
      </c>
      <c r="F130" s="89">
        <f t="shared" si="1"/>
        <v>400000</v>
      </c>
      <c r="G130" s="137"/>
    </row>
    <row r="131" spans="1:7" ht="12.75">
      <c r="A131" s="84"/>
      <c r="B131" s="85" t="s">
        <v>227</v>
      </c>
      <c r="C131" s="80" t="s">
        <v>228</v>
      </c>
      <c r="D131" s="83">
        <f aca="true" t="shared" si="3" ref="D131:E134">D132</f>
        <v>20000</v>
      </c>
      <c r="E131" s="83">
        <f t="shared" si="3"/>
        <v>0</v>
      </c>
      <c r="F131" s="88">
        <f>D131+E131</f>
        <v>20000</v>
      </c>
      <c r="G131" s="137"/>
    </row>
    <row r="132" spans="1:7" ht="12.75">
      <c r="A132" s="64"/>
      <c r="B132" s="65" t="s">
        <v>125</v>
      </c>
      <c r="C132" s="43" t="s">
        <v>126</v>
      </c>
      <c r="D132" s="54">
        <f t="shared" si="3"/>
        <v>20000</v>
      </c>
      <c r="E132" s="54">
        <f t="shared" si="3"/>
        <v>0</v>
      </c>
      <c r="F132" s="86">
        <f>D132+E132</f>
        <v>20000</v>
      </c>
      <c r="G132" s="137"/>
    </row>
    <row r="133" spans="1:7" ht="12.75">
      <c r="A133" s="46"/>
      <c r="B133" s="47">
        <v>4</v>
      </c>
      <c r="C133" s="46" t="s">
        <v>4</v>
      </c>
      <c r="D133" s="48">
        <f t="shared" si="3"/>
        <v>20000</v>
      </c>
      <c r="E133" s="48">
        <f t="shared" si="3"/>
        <v>0</v>
      </c>
      <c r="F133" s="87">
        <f>D133+E133</f>
        <v>20000</v>
      </c>
      <c r="G133" s="137"/>
    </row>
    <row r="134" spans="1:7" ht="12.75">
      <c r="A134" s="46"/>
      <c r="B134" s="47">
        <v>42</v>
      </c>
      <c r="C134" s="46" t="s">
        <v>120</v>
      </c>
      <c r="D134" s="48">
        <f t="shared" si="3"/>
        <v>20000</v>
      </c>
      <c r="E134" s="48">
        <f t="shared" si="3"/>
        <v>0</v>
      </c>
      <c r="F134" s="87">
        <f>D134+E134</f>
        <v>20000</v>
      </c>
      <c r="G134" s="137"/>
    </row>
    <row r="135" spans="1:7" ht="12.75">
      <c r="A135" s="46"/>
      <c r="B135" s="62">
        <v>421</v>
      </c>
      <c r="C135" s="51" t="s">
        <v>228</v>
      </c>
      <c r="D135" s="59">
        <v>20000</v>
      </c>
      <c r="E135" s="59">
        <v>0</v>
      </c>
      <c r="F135" s="87">
        <f>D135+E135</f>
        <v>20000</v>
      </c>
      <c r="G135" s="137"/>
    </row>
    <row r="136" spans="1:6" ht="12.75">
      <c r="A136" s="92" t="s">
        <v>57</v>
      </c>
      <c r="B136" s="93">
        <v>1004</v>
      </c>
      <c r="C136" s="92" t="s">
        <v>97</v>
      </c>
      <c r="D136" s="94">
        <f>D139</f>
        <v>150000</v>
      </c>
      <c r="E136" s="90">
        <f aca="true" t="shared" si="4" ref="E136:E141">E137</f>
        <v>0</v>
      </c>
      <c r="F136" s="90">
        <f t="shared" si="1"/>
        <v>150000</v>
      </c>
    </row>
    <row r="137" spans="1:6" ht="12.75">
      <c r="A137" s="39" t="s">
        <v>90</v>
      </c>
      <c r="B137" s="40">
        <v>105</v>
      </c>
      <c r="C137" s="39" t="s">
        <v>98</v>
      </c>
      <c r="D137" s="41">
        <f>D139</f>
        <v>150000</v>
      </c>
      <c r="E137" s="41">
        <f t="shared" si="4"/>
        <v>0</v>
      </c>
      <c r="F137" s="88">
        <f t="shared" si="1"/>
        <v>150000</v>
      </c>
    </row>
    <row r="138" spans="1:6" ht="12.75">
      <c r="A138" s="39" t="s">
        <v>130</v>
      </c>
      <c r="B138" s="42" t="s">
        <v>144</v>
      </c>
      <c r="C138" s="39" t="s">
        <v>98</v>
      </c>
      <c r="D138" s="41">
        <f>D139</f>
        <v>150000</v>
      </c>
      <c r="E138" s="41">
        <f t="shared" si="4"/>
        <v>0</v>
      </c>
      <c r="F138" s="88">
        <f t="shared" si="1"/>
        <v>150000</v>
      </c>
    </row>
    <row r="139" spans="1:6" ht="12.75">
      <c r="A139" s="43"/>
      <c r="B139" s="53" t="s">
        <v>125</v>
      </c>
      <c r="C139" s="43" t="s">
        <v>127</v>
      </c>
      <c r="D139" s="54">
        <f>D142+D145</f>
        <v>150000</v>
      </c>
      <c r="E139" s="54">
        <f t="shared" si="4"/>
        <v>0</v>
      </c>
      <c r="F139" s="86">
        <f t="shared" si="1"/>
        <v>150000</v>
      </c>
    </row>
    <row r="140" spans="1:6" ht="12.75">
      <c r="A140" s="46"/>
      <c r="B140" s="47">
        <v>3</v>
      </c>
      <c r="C140" s="46" t="s">
        <v>3</v>
      </c>
      <c r="D140" s="48">
        <f>D141</f>
        <v>120000</v>
      </c>
      <c r="E140" s="48">
        <f t="shared" si="4"/>
        <v>0</v>
      </c>
      <c r="F140" s="87">
        <f aca="true" t="shared" si="5" ref="F140:F200">D140+E140</f>
        <v>120000</v>
      </c>
    </row>
    <row r="141" spans="1:6" ht="12.75">
      <c r="A141" s="46"/>
      <c r="B141" s="47">
        <v>36</v>
      </c>
      <c r="C141" s="46" t="s">
        <v>40</v>
      </c>
      <c r="D141" s="48">
        <f>D142</f>
        <v>120000</v>
      </c>
      <c r="E141" s="48">
        <f t="shared" si="4"/>
        <v>0</v>
      </c>
      <c r="F141" s="87">
        <f t="shared" si="5"/>
        <v>120000</v>
      </c>
    </row>
    <row r="142" spans="1:6" ht="12.75">
      <c r="A142" s="46"/>
      <c r="B142" s="62">
        <v>363</v>
      </c>
      <c r="C142" s="51" t="s">
        <v>99</v>
      </c>
      <c r="D142" s="59">
        <v>120000</v>
      </c>
      <c r="E142" s="59">
        <v>0</v>
      </c>
      <c r="F142" s="89">
        <f t="shared" si="5"/>
        <v>120000</v>
      </c>
    </row>
    <row r="143" spans="1:7" ht="12.75">
      <c r="A143" s="1"/>
      <c r="B143" s="75">
        <v>4</v>
      </c>
      <c r="C143" s="1" t="s">
        <v>4</v>
      </c>
      <c r="D143" s="76">
        <f>D145</f>
        <v>30000</v>
      </c>
      <c r="E143" s="76">
        <f>E144</f>
        <v>0</v>
      </c>
      <c r="F143" s="99">
        <f t="shared" si="5"/>
        <v>30000</v>
      </c>
      <c r="G143" s="134"/>
    </row>
    <row r="144" spans="1:7" ht="12.75">
      <c r="A144" s="1"/>
      <c r="B144" s="75">
        <v>42</v>
      </c>
      <c r="C144" s="1" t="s">
        <v>35</v>
      </c>
      <c r="D144" s="76">
        <f>D145</f>
        <v>30000</v>
      </c>
      <c r="E144" s="76">
        <f>E145</f>
        <v>0</v>
      </c>
      <c r="F144" s="99">
        <f t="shared" si="5"/>
        <v>30000</v>
      </c>
      <c r="G144" s="134"/>
    </row>
    <row r="145" spans="1:7" ht="12.75">
      <c r="A145" s="2"/>
      <c r="B145" s="77">
        <v>422</v>
      </c>
      <c r="C145" s="2" t="s">
        <v>178</v>
      </c>
      <c r="D145" s="78">
        <v>30000</v>
      </c>
      <c r="E145" s="78">
        <v>0</v>
      </c>
      <c r="F145" s="98">
        <f t="shared" si="5"/>
        <v>30000</v>
      </c>
      <c r="G145" s="134"/>
    </row>
    <row r="146" spans="1:6" ht="12.75">
      <c r="A146" s="92" t="s">
        <v>57</v>
      </c>
      <c r="B146" s="93">
        <v>1005</v>
      </c>
      <c r="C146" s="92" t="s">
        <v>100</v>
      </c>
      <c r="D146" s="90">
        <f>D151</f>
        <v>40000</v>
      </c>
      <c r="E146" s="90">
        <f>E147</f>
        <v>0</v>
      </c>
      <c r="F146" s="90">
        <f t="shared" si="5"/>
        <v>40000</v>
      </c>
    </row>
    <row r="147" spans="1:6" ht="12.75">
      <c r="A147" s="39" t="s">
        <v>90</v>
      </c>
      <c r="B147" s="40">
        <v>108</v>
      </c>
      <c r="C147" s="39" t="s">
        <v>101</v>
      </c>
      <c r="D147" s="41">
        <f>D151</f>
        <v>40000</v>
      </c>
      <c r="E147" s="41">
        <f>E148</f>
        <v>0</v>
      </c>
      <c r="F147" s="88">
        <f t="shared" si="5"/>
        <v>40000</v>
      </c>
    </row>
    <row r="148" spans="1:7" ht="12.75">
      <c r="A148" s="39" t="s">
        <v>130</v>
      </c>
      <c r="B148" s="42" t="s">
        <v>145</v>
      </c>
      <c r="C148" s="39" t="s">
        <v>101</v>
      </c>
      <c r="D148" s="41">
        <f>D151</f>
        <v>40000</v>
      </c>
      <c r="E148" s="41">
        <f>E149</f>
        <v>0</v>
      </c>
      <c r="F148" s="88">
        <f t="shared" si="5"/>
        <v>40000</v>
      </c>
      <c r="G148" s="139"/>
    </row>
    <row r="149" spans="1:6" ht="12.75">
      <c r="A149" s="43"/>
      <c r="B149" s="53" t="s">
        <v>125</v>
      </c>
      <c r="C149" s="43" t="s">
        <v>126</v>
      </c>
      <c r="D149" s="54">
        <f>D151</f>
        <v>40000</v>
      </c>
      <c r="E149" s="54">
        <f>E150</f>
        <v>0</v>
      </c>
      <c r="F149" s="86">
        <f t="shared" si="5"/>
        <v>40000</v>
      </c>
    </row>
    <row r="150" spans="1:6" ht="12.75">
      <c r="A150" s="46"/>
      <c r="B150" s="47">
        <v>3</v>
      </c>
      <c r="C150" s="46" t="s">
        <v>3</v>
      </c>
      <c r="D150" s="48">
        <f>D151</f>
        <v>40000</v>
      </c>
      <c r="E150" s="48">
        <f>E151</f>
        <v>0</v>
      </c>
      <c r="F150" s="87">
        <f t="shared" si="5"/>
        <v>40000</v>
      </c>
    </row>
    <row r="151" spans="1:6" ht="12.75">
      <c r="A151" s="46"/>
      <c r="B151" s="47">
        <v>38</v>
      </c>
      <c r="C151" s="46" t="s">
        <v>172</v>
      </c>
      <c r="D151" s="48">
        <f>SUM(D152:D153)</f>
        <v>40000</v>
      </c>
      <c r="E151" s="48">
        <f>E152+E153</f>
        <v>0</v>
      </c>
      <c r="F151" s="87">
        <f t="shared" si="5"/>
        <v>40000</v>
      </c>
    </row>
    <row r="152" spans="1:6" ht="12.75">
      <c r="A152" s="46"/>
      <c r="B152" s="62">
        <v>381</v>
      </c>
      <c r="C152" s="51" t="s">
        <v>121</v>
      </c>
      <c r="D152" s="59">
        <v>20000</v>
      </c>
      <c r="E152" s="59">
        <v>0</v>
      </c>
      <c r="F152" s="89">
        <f t="shared" si="5"/>
        <v>20000</v>
      </c>
    </row>
    <row r="153" spans="1:6" ht="12.75">
      <c r="A153" s="51"/>
      <c r="B153" s="62">
        <v>381</v>
      </c>
      <c r="C153" s="51" t="s">
        <v>111</v>
      </c>
      <c r="D153" s="59">
        <v>20000</v>
      </c>
      <c r="E153" s="59">
        <v>0</v>
      </c>
      <c r="F153" s="89">
        <f t="shared" si="5"/>
        <v>20000</v>
      </c>
    </row>
    <row r="154" spans="1:6" ht="12.75">
      <c r="A154" s="92" t="s">
        <v>57</v>
      </c>
      <c r="B154" s="93">
        <v>1008</v>
      </c>
      <c r="C154" s="92" t="s">
        <v>109</v>
      </c>
      <c r="D154" s="90">
        <f>D159</f>
        <v>15000</v>
      </c>
      <c r="E154" s="90">
        <f>E155</f>
        <v>0</v>
      </c>
      <c r="F154" s="90">
        <f t="shared" si="5"/>
        <v>15000</v>
      </c>
    </row>
    <row r="155" spans="1:6" ht="12.75">
      <c r="A155" s="39" t="s">
        <v>90</v>
      </c>
      <c r="B155" s="40">
        <v>108</v>
      </c>
      <c r="C155" s="39" t="s">
        <v>110</v>
      </c>
      <c r="D155" s="41">
        <f>D159</f>
        <v>15000</v>
      </c>
      <c r="E155" s="41">
        <f>E156</f>
        <v>0</v>
      </c>
      <c r="F155" s="88">
        <f t="shared" si="5"/>
        <v>15000</v>
      </c>
    </row>
    <row r="156" spans="1:6" ht="12.75">
      <c r="A156" s="39" t="s">
        <v>130</v>
      </c>
      <c r="B156" s="42" t="s">
        <v>102</v>
      </c>
      <c r="C156" s="39" t="s">
        <v>110</v>
      </c>
      <c r="D156" s="41">
        <f>D159</f>
        <v>15000</v>
      </c>
      <c r="E156" s="41">
        <f>E157</f>
        <v>0</v>
      </c>
      <c r="F156" s="88">
        <f t="shared" si="5"/>
        <v>15000</v>
      </c>
    </row>
    <row r="157" spans="1:6" ht="12.75">
      <c r="A157" s="43"/>
      <c r="B157" s="53" t="s">
        <v>125</v>
      </c>
      <c r="C157" s="43" t="s">
        <v>126</v>
      </c>
      <c r="D157" s="54">
        <f>D159</f>
        <v>15000</v>
      </c>
      <c r="E157" s="54">
        <f>E158</f>
        <v>0</v>
      </c>
      <c r="F157" s="86">
        <f t="shared" si="5"/>
        <v>15000</v>
      </c>
    </row>
    <row r="158" spans="1:6" ht="12.75">
      <c r="A158" s="46"/>
      <c r="B158" s="47">
        <v>3</v>
      </c>
      <c r="C158" s="46" t="s">
        <v>3</v>
      </c>
      <c r="D158" s="48">
        <f>D159</f>
        <v>15000</v>
      </c>
      <c r="E158" s="48">
        <f>E159</f>
        <v>0</v>
      </c>
      <c r="F158" s="87">
        <f t="shared" si="5"/>
        <v>15000</v>
      </c>
    </row>
    <row r="159" spans="1:6" ht="12.75">
      <c r="A159" s="46"/>
      <c r="B159" s="47">
        <v>38</v>
      </c>
      <c r="C159" s="46" t="s">
        <v>172</v>
      </c>
      <c r="D159" s="48">
        <f>SUM(D160:D161)</f>
        <v>15000</v>
      </c>
      <c r="E159" s="48">
        <f>E160+E161</f>
        <v>0</v>
      </c>
      <c r="F159" s="87">
        <f t="shared" si="5"/>
        <v>15000</v>
      </c>
    </row>
    <row r="160" spans="1:6" ht="12.75">
      <c r="A160" s="51"/>
      <c r="B160" s="62">
        <v>381</v>
      </c>
      <c r="C160" s="51" t="s">
        <v>115</v>
      </c>
      <c r="D160" s="59">
        <v>10000</v>
      </c>
      <c r="E160" s="59">
        <v>0</v>
      </c>
      <c r="F160" s="89">
        <f t="shared" si="5"/>
        <v>10000</v>
      </c>
    </row>
    <row r="161" spans="1:6" ht="12.75">
      <c r="A161" s="51"/>
      <c r="B161" s="62">
        <v>381</v>
      </c>
      <c r="C161" s="51" t="s">
        <v>174</v>
      </c>
      <c r="D161" s="59">
        <v>5000</v>
      </c>
      <c r="E161" s="59">
        <v>0</v>
      </c>
      <c r="F161" s="89">
        <f t="shared" si="5"/>
        <v>5000</v>
      </c>
    </row>
    <row r="162" spans="1:6" ht="12.75">
      <c r="A162" s="92" t="s">
        <v>57</v>
      </c>
      <c r="B162" s="93">
        <v>1006</v>
      </c>
      <c r="C162" s="92" t="s">
        <v>108</v>
      </c>
      <c r="D162" s="90">
        <f>D163</f>
        <v>93000</v>
      </c>
      <c r="E162" s="90">
        <f>E163</f>
        <v>10000</v>
      </c>
      <c r="F162" s="90">
        <f t="shared" si="5"/>
        <v>103000</v>
      </c>
    </row>
    <row r="163" spans="1:6" ht="12.75">
      <c r="A163" s="39" t="s">
        <v>90</v>
      </c>
      <c r="B163" s="40">
        <v>102</v>
      </c>
      <c r="C163" s="39" t="s">
        <v>91</v>
      </c>
      <c r="D163" s="41">
        <f>D164</f>
        <v>93000</v>
      </c>
      <c r="E163" s="41">
        <f>E164</f>
        <v>10000</v>
      </c>
      <c r="F163" s="88">
        <f t="shared" si="5"/>
        <v>103000</v>
      </c>
    </row>
    <row r="164" spans="1:6" ht="12.75">
      <c r="A164" s="39" t="s">
        <v>130</v>
      </c>
      <c r="B164" s="42" t="s">
        <v>146</v>
      </c>
      <c r="C164" s="39" t="s">
        <v>92</v>
      </c>
      <c r="D164" s="41">
        <f>D165+D169</f>
        <v>93000</v>
      </c>
      <c r="E164" s="41">
        <f>E165</f>
        <v>10000</v>
      </c>
      <c r="F164" s="88">
        <f t="shared" si="5"/>
        <v>103000</v>
      </c>
    </row>
    <row r="165" spans="1:6" ht="12.75">
      <c r="A165" s="43"/>
      <c r="B165" s="53" t="s">
        <v>125</v>
      </c>
      <c r="C165" s="43" t="s">
        <v>127</v>
      </c>
      <c r="D165" s="54">
        <f>D167</f>
        <v>90000</v>
      </c>
      <c r="E165" s="54">
        <f>E166</f>
        <v>10000</v>
      </c>
      <c r="F165" s="86">
        <f t="shared" si="5"/>
        <v>100000</v>
      </c>
    </row>
    <row r="166" spans="1:6" ht="12.75">
      <c r="A166" s="46"/>
      <c r="B166" s="47">
        <v>3</v>
      </c>
      <c r="C166" s="46" t="s">
        <v>3</v>
      </c>
      <c r="D166" s="48">
        <f>D167</f>
        <v>90000</v>
      </c>
      <c r="E166" s="48">
        <f>E167</f>
        <v>10000</v>
      </c>
      <c r="F166" s="87">
        <f t="shared" si="5"/>
        <v>100000</v>
      </c>
    </row>
    <row r="167" spans="1:6" ht="12.75">
      <c r="A167" s="46"/>
      <c r="B167" s="47">
        <v>36</v>
      </c>
      <c r="C167" s="46" t="s">
        <v>40</v>
      </c>
      <c r="D167" s="48">
        <f>D168</f>
        <v>90000</v>
      </c>
      <c r="E167" s="48">
        <f>E168+E169</f>
        <v>10000</v>
      </c>
      <c r="F167" s="87">
        <f t="shared" si="5"/>
        <v>100000</v>
      </c>
    </row>
    <row r="168" spans="1:6" ht="12.75">
      <c r="A168" s="51"/>
      <c r="B168" s="62">
        <v>363</v>
      </c>
      <c r="C168" s="51" t="s">
        <v>93</v>
      </c>
      <c r="D168" s="52">
        <v>90000</v>
      </c>
      <c r="E168" s="59">
        <v>10000</v>
      </c>
      <c r="F168" s="89">
        <f t="shared" si="5"/>
        <v>100000</v>
      </c>
    </row>
    <row r="169" spans="1:6" ht="12.75">
      <c r="A169" s="43"/>
      <c r="B169" s="44" t="s">
        <v>125</v>
      </c>
      <c r="C169" s="43" t="s">
        <v>126</v>
      </c>
      <c r="D169" s="45">
        <f>D172</f>
        <v>3000</v>
      </c>
      <c r="E169" s="45">
        <f>E170</f>
        <v>0</v>
      </c>
      <c r="F169" s="86">
        <f t="shared" si="5"/>
        <v>3000</v>
      </c>
    </row>
    <row r="170" spans="1:6" ht="12.75">
      <c r="A170" s="46"/>
      <c r="B170" s="47">
        <v>3</v>
      </c>
      <c r="C170" s="46" t="s">
        <v>3</v>
      </c>
      <c r="D170" s="48">
        <f>D171</f>
        <v>3000</v>
      </c>
      <c r="E170" s="48">
        <f>E171</f>
        <v>0</v>
      </c>
      <c r="F170" s="87">
        <f t="shared" si="5"/>
        <v>3000</v>
      </c>
    </row>
    <row r="171" spans="1:6" ht="12.75">
      <c r="A171" s="46"/>
      <c r="B171" s="47">
        <v>38</v>
      </c>
      <c r="C171" s="46" t="s">
        <v>172</v>
      </c>
      <c r="D171" s="48">
        <f>D172</f>
        <v>3000</v>
      </c>
      <c r="E171" s="48">
        <f>E172</f>
        <v>0</v>
      </c>
      <c r="F171" s="87">
        <f t="shared" si="5"/>
        <v>3000</v>
      </c>
    </row>
    <row r="172" spans="1:6" ht="12.75">
      <c r="A172" s="51"/>
      <c r="B172" s="62">
        <v>381</v>
      </c>
      <c r="C172" s="51" t="s">
        <v>155</v>
      </c>
      <c r="D172" s="52">
        <v>3000</v>
      </c>
      <c r="E172" s="59">
        <v>0</v>
      </c>
      <c r="F172" s="89">
        <f t="shared" si="5"/>
        <v>3000</v>
      </c>
    </row>
    <row r="173" spans="1:6" ht="12.75">
      <c r="A173" s="92" t="s">
        <v>57</v>
      </c>
      <c r="B173" s="93">
        <v>1011</v>
      </c>
      <c r="C173" s="92" t="s">
        <v>138</v>
      </c>
      <c r="D173" s="90">
        <f>D178</f>
        <v>24000</v>
      </c>
      <c r="E173" s="90">
        <f>E174</f>
        <v>0</v>
      </c>
      <c r="F173" s="90">
        <f t="shared" si="5"/>
        <v>24000</v>
      </c>
    </row>
    <row r="174" spans="1:6" ht="12.75">
      <c r="A174" s="41" t="s">
        <v>90</v>
      </c>
      <c r="B174" s="66">
        <v>110</v>
      </c>
      <c r="C174" s="41" t="s">
        <v>138</v>
      </c>
      <c r="D174" s="41">
        <f>D178</f>
        <v>24000</v>
      </c>
      <c r="E174" s="41">
        <f>E175</f>
        <v>0</v>
      </c>
      <c r="F174" s="88">
        <f t="shared" si="5"/>
        <v>24000</v>
      </c>
    </row>
    <row r="175" spans="1:6" ht="12.75">
      <c r="A175" s="41" t="s">
        <v>130</v>
      </c>
      <c r="B175" s="67" t="s">
        <v>148</v>
      </c>
      <c r="C175" s="41" t="s">
        <v>138</v>
      </c>
      <c r="D175" s="41">
        <f>D178</f>
        <v>24000</v>
      </c>
      <c r="E175" s="41">
        <f>E176</f>
        <v>0</v>
      </c>
      <c r="F175" s="88">
        <f t="shared" si="5"/>
        <v>24000</v>
      </c>
    </row>
    <row r="176" spans="1:6" ht="12.75">
      <c r="A176" s="68"/>
      <c r="B176" s="53" t="s">
        <v>125</v>
      </c>
      <c r="C176" s="43" t="s">
        <v>126</v>
      </c>
      <c r="D176" s="45">
        <f>D178</f>
        <v>24000</v>
      </c>
      <c r="E176" s="45">
        <f>E177</f>
        <v>0</v>
      </c>
      <c r="F176" s="86">
        <f t="shared" si="5"/>
        <v>24000</v>
      </c>
    </row>
    <row r="177" spans="1:6" ht="12.75">
      <c r="A177" s="51"/>
      <c r="B177" s="47">
        <v>3</v>
      </c>
      <c r="C177" s="51" t="s">
        <v>3</v>
      </c>
      <c r="D177" s="48">
        <f>D178</f>
        <v>24000</v>
      </c>
      <c r="E177" s="48">
        <f>E178</f>
        <v>0</v>
      </c>
      <c r="F177" s="87">
        <f t="shared" si="5"/>
        <v>24000</v>
      </c>
    </row>
    <row r="178" spans="1:6" ht="12.75">
      <c r="A178" s="51"/>
      <c r="B178" s="47">
        <v>38</v>
      </c>
      <c r="C178" s="51" t="s">
        <v>172</v>
      </c>
      <c r="D178" s="48">
        <f>SUM(D179:D182)</f>
        <v>24000</v>
      </c>
      <c r="E178" s="48">
        <f>E179+E180+E181+E182</f>
        <v>0</v>
      </c>
      <c r="F178" s="87">
        <f t="shared" si="5"/>
        <v>24000</v>
      </c>
    </row>
    <row r="179" spans="1:6" ht="12.75">
      <c r="A179" s="51"/>
      <c r="B179" s="62">
        <v>381</v>
      </c>
      <c r="C179" s="51" t="s">
        <v>175</v>
      </c>
      <c r="D179" s="59">
        <v>5000</v>
      </c>
      <c r="E179" s="59">
        <v>0</v>
      </c>
      <c r="F179" s="89">
        <f t="shared" si="5"/>
        <v>5000</v>
      </c>
    </row>
    <row r="180" spans="1:6" ht="12.75">
      <c r="A180" s="51"/>
      <c r="B180" s="62">
        <v>381</v>
      </c>
      <c r="C180" s="51" t="s">
        <v>211</v>
      </c>
      <c r="D180" s="52">
        <v>5000</v>
      </c>
      <c r="E180" s="59">
        <v>0</v>
      </c>
      <c r="F180" s="89">
        <f t="shared" si="5"/>
        <v>5000</v>
      </c>
    </row>
    <row r="181" spans="1:6" ht="12.75">
      <c r="A181" s="51"/>
      <c r="B181" s="62">
        <v>381</v>
      </c>
      <c r="C181" s="51" t="s">
        <v>212</v>
      </c>
      <c r="D181" s="52">
        <v>7000</v>
      </c>
      <c r="E181" s="59">
        <v>0</v>
      </c>
      <c r="F181" s="89">
        <f t="shared" si="5"/>
        <v>7000</v>
      </c>
    </row>
    <row r="182" spans="1:6" ht="12.75">
      <c r="A182" s="51"/>
      <c r="B182" s="62">
        <v>381</v>
      </c>
      <c r="C182" s="51" t="s">
        <v>213</v>
      </c>
      <c r="D182" s="52">
        <v>7000</v>
      </c>
      <c r="E182" s="59">
        <v>0</v>
      </c>
      <c r="F182" s="89">
        <f t="shared" si="5"/>
        <v>7000</v>
      </c>
    </row>
    <row r="183" spans="1:6" ht="12.75">
      <c r="A183" s="92" t="s">
        <v>57</v>
      </c>
      <c r="B183" s="93">
        <v>1012</v>
      </c>
      <c r="C183" s="92" t="s">
        <v>171</v>
      </c>
      <c r="D183" s="90">
        <f>D188</f>
        <v>20000</v>
      </c>
      <c r="E183" s="90">
        <f aca="true" t="shared" si="6" ref="E183:E188">E184</f>
        <v>0</v>
      </c>
      <c r="F183" s="90">
        <f t="shared" si="5"/>
        <v>20000</v>
      </c>
    </row>
    <row r="184" spans="1:6" ht="12.75">
      <c r="A184" s="41" t="s">
        <v>90</v>
      </c>
      <c r="B184" s="66">
        <v>111</v>
      </c>
      <c r="C184" s="41" t="s">
        <v>171</v>
      </c>
      <c r="D184" s="41">
        <f>D188</f>
        <v>20000</v>
      </c>
      <c r="E184" s="41">
        <f t="shared" si="6"/>
        <v>0</v>
      </c>
      <c r="F184" s="88">
        <f t="shared" si="5"/>
        <v>20000</v>
      </c>
    </row>
    <row r="185" spans="1:6" ht="12.75">
      <c r="A185" s="41" t="s">
        <v>130</v>
      </c>
      <c r="B185" s="67" t="s">
        <v>170</v>
      </c>
      <c r="C185" s="41" t="s">
        <v>171</v>
      </c>
      <c r="D185" s="41">
        <f>D188</f>
        <v>20000</v>
      </c>
      <c r="E185" s="41">
        <f t="shared" si="6"/>
        <v>0</v>
      </c>
      <c r="F185" s="88">
        <f t="shared" si="5"/>
        <v>20000</v>
      </c>
    </row>
    <row r="186" spans="1:6" ht="12.75">
      <c r="A186" s="68"/>
      <c r="B186" s="53" t="s">
        <v>125</v>
      </c>
      <c r="C186" s="43" t="s">
        <v>126</v>
      </c>
      <c r="D186" s="45">
        <f>D188</f>
        <v>20000</v>
      </c>
      <c r="E186" s="45">
        <f t="shared" si="6"/>
        <v>0</v>
      </c>
      <c r="F186" s="86">
        <f t="shared" si="5"/>
        <v>20000</v>
      </c>
    </row>
    <row r="187" spans="1:6" ht="12.75">
      <c r="A187" s="51"/>
      <c r="B187" s="47">
        <v>3</v>
      </c>
      <c r="C187" s="46" t="s">
        <v>3</v>
      </c>
      <c r="D187" s="48">
        <f>D188</f>
        <v>20000</v>
      </c>
      <c r="E187" s="48">
        <f t="shared" si="6"/>
        <v>0</v>
      </c>
      <c r="F187" s="87">
        <f t="shared" si="5"/>
        <v>20000</v>
      </c>
    </row>
    <row r="188" spans="1:6" ht="12.75">
      <c r="A188" s="51"/>
      <c r="B188" s="47">
        <v>38</v>
      </c>
      <c r="C188" s="46" t="s">
        <v>172</v>
      </c>
      <c r="D188" s="48">
        <f>D189</f>
        <v>20000</v>
      </c>
      <c r="E188" s="48">
        <f t="shared" si="6"/>
        <v>0</v>
      </c>
      <c r="F188" s="87">
        <f t="shared" si="5"/>
        <v>20000</v>
      </c>
    </row>
    <row r="189" spans="1:6" ht="12.75">
      <c r="A189" s="51"/>
      <c r="B189" s="62">
        <v>382</v>
      </c>
      <c r="C189" s="51" t="s">
        <v>173</v>
      </c>
      <c r="D189" s="52">
        <v>20000</v>
      </c>
      <c r="E189" s="59">
        <v>0</v>
      </c>
      <c r="F189" s="89">
        <f t="shared" si="5"/>
        <v>20000</v>
      </c>
    </row>
    <row r="190" spans="1:6" ht="12.75">
      <c r="A190" s="92" t="s">
        <v>57</v>
      </c>
      <c r="B190" s="93">
        <v>1007</v>
      </c>
      <c r="C190" s="92" t="s">
        <v>74</v>
      </c>
      <c r="D190" s="90">
        <f>D195</f>
        <v>210000</v>
      </c>
      <c r="E190" s="90">
        <f>E191</f>
        <v>-12000</v>
      </c>
      <c r="F190" s="90">
        <f t="shared" si="5"/>
        <v>198000</v>
      </c>
    </row>
    <row r="191" spans="1:6" ht="12.75">
      <c r="A191" s="39" t="s">
        <v>90</v>
      </c>
      <c r="B191" s="40">
        <v>103</v>
      </c>
      <c r="C191" s="39" t="s">
        <v>94</v>
      </c>
      <c r="D191" s="41">
        <f>D195</f>
        <v>210000</v>
      </c>
      <c r="E191" s="41">
        <f>E192</f>
        <v>-12000</v>
      </c>
      <c r="F191" s="88">
        <f t="shared" si="5"/>
        <v>198000</v>
      </c>
    </row>
    <row r="192" spans="1:6" ht="12.75">
      <c r="A192" s="39" t="s">
        <v>130</v>
      </c>
      <c r="B192" s="42" t="s">
        <v>147</v>
      </c>
      <c r="C192" s="39" t="s">
        <v>95</v>
      </c>
      <c r="D192" s="41">
        <f>D195</f>
        <v>210000</v>
      </c>
      <c r="E192" s="41">
        <f>E193</f>
        <v>-12000</v>
      </c>
      <c r="F192" s="88">
        <f t="shared" si="5"/>
        <v>198000</v>
      </c>
    </row>
    <row r="193" spans="1:6" ht="12.75">
      <c r="A193" s="43"/>
      <c r="B193" s="53" t="s">
        <v>125</v>
      </c>
      <c r="C193" s="43" t="s">
        <v>128</v>
      </c>
      <c r="D193" s="54">
        <f>D195</f>
        <v>210000</v>
      </c>
      <c r="E193" s="54">
        <f>E194</f>
        <v>-12000</v>
      </c>
      <c r="F193" s="86">
        <f t="shared" si="5"/>
        <v>198000</v>
      </c>
    </row>
    <row r="194" spans="1:6" ht="12.75">
      <c r="A194" s="46"/>
      <c r="B194" s="47">
        <v>3</v>
      </c>
      <c r="C194" s="46" t="s">
        <v>3</v>
      </c>
      <c r="D194" s="48">
        <f>D195</f>
        <v>210000</v>
      </c>
      <c r="E194" s="48">
        <f>E195</f>
        <v>-12000</v>
      </c>
      <c r="F194" s="87">
        <f t="shared" si="5"/>
        <v>198000</v>
      </c>
    </row>
    <row r="195" spans="1:6" ht="12.75">
      <c r="A195" s="46"/>
      <c r="B195" s="47">
        <v>37</v>
      </c>
      <c r="C195" s="46" t="s">
        <v>96</v>
      </c>
      <c r="D195" s="48">
        <f>SUM(D196:D200)</f>
        <v>210000</v>
      </c>
      <c r="E195" s="48">
        <f>E196+E197+E198+E199+E200</f>
        <v>-12000</v>
      </c>
      <c r="F195" s="87">
        <f t="shared" si="5"/>
        <v>198000</v>
      </c>
    </row>
    <row r="196" spans="1:6" ht="12.75">
      <c r="A196" s="51"/>
      <c r="B196" s="62">
        <v>372</v>
      </c>
      <c r="C196" s="51" t="s">
        <v>198</v>
      </c>
      <c r="D196" s="52">
        <v>35000</v>
      </c>
      <c r="E196" s="59">
        <v>0</v>
      </c>
      <c r="F196" s="89">
        <f t="shared" si="5"/>
        <v>35000</v>
      </c>
    </row>
    <row r="197" spans="1:6" ht="12.75">
      <c r="A197" s="51"/>
      <c r="B197" s="62">
        <v>372</v>
      </c>
      <c r="C197" s="51" t="s">
        <v>199</v>
      </c>
      <c r="D197" s="52">
        <v>40000</v>
      </c>
      <c r="E197" s="59">
        <v>0</v>
      </c>
      <c r="F197" s="89">
        <f t="shared" si="5"/>
        <v>40000</v>
      </c>
    </row>
    <row r="198" spans="1:6" ht="12.75">
      <c r="A198" s="51"/>
      <c r="B198" s="62">
        <v>372</v>
      </c>
      <c r="C198" s="51" t="s">
        <v>200</v>
      </c>
      <c r="D198" s="59">
        <v>45000</v>
      </c>
      <c r="E198" s="59">
        <v>-12000</v>
      </c>
      <c r="F198" s="89">
        <f t="shared" si="5"/>
        <v>33000</v>
      </c>
    </row>
    <row r="199" spans="1:7" ht="12.75">
      <c r="A199" s="21"/>
      <c r="B199" s="73">
        <v>372</v>
      </c>
      <c r="C199" s="73" t="s">
        <v>201</v>
      </c>
      <c r="D199" s="74">
        <v>75000</v>
      </c>
      <c r="E199" s="74">
        <v>0</v>
      </c>
      <c r="F199" s="89">
        <f t="shared" si="5"/>
        <v>75000</v>
      </c>
      <c r="G199" s="72"/>
    </row>
    <row r="200" spans="2:6" ht="12.75">
      <c r="B200" s="33">
        <v>372</v>
      </c>
      <c r="C200" s="33" t="s">
        <v>214</v>
      </c>
      <c r="D200" s="31">
        <v>15000</v>
      </c>
      <c r="E200" s="31">
        <v>0</v>
      </c>
      <c r="F200" s="89">
        <f t="shared" si="5"/>
        <v>15000</v>
      </c>
    </row>
    <row r="201" spans="1:6" ht="12.75">
      <c r="A201" s="92" t="s">
        <v>57</v>
      </c>
      <c r="B201" s="93">
        <v>1002</v>
      </c>
      <c r="C201" s="92" t="s">
        <v>79</v>
      </c>
      <c r="D201" s="90">
        <f>D207</f>
        <v>185000</v>
      </c>
      <c r="E201" s="90">
        <f>E207</f>
        <v>0</v>
      </c>
      <c r="F201" s="90">
        <f aca="true" t="shared" si="7" ref="F201:F207">D201+E201</f>
        <v>185000</v>
      </c>
    </row>
    <row r="202" spans="1:6" ht="12.75">
      <c r="A202" s="39" t="s">
        <v>90</v>
      </c>
      <c r="B202" s="40">
        <v>100</v>
      </c>
      <c r="C202" s="39" t="s">
        <v>242</v>
      </c>
      <c r="D202" s="41">
        <f>D207</f>
        <v>185000</v>
      </c>
      <c r="E202" s="41">
        <f>E207</f>
        <v>0</v>
      </c>
      <c r="F202" s="88">
        <f t="shared" si="7"/>
        <v>185000</v>
      </c>
    </row>
    <row r="203" spans="1:6" ht="12.75">
      <c r="A203" s="39" t="s">
        <v>130</v>
      </c>
      <c r="B203" s="42" t="s">
        <v>141</v>
      </c>
      <c r="C203" s="39" t="s">
        <v>241</v>
      </c>
      <c r="D203" s="41">
        <f>D207</f>
        <v>185000</v>
      </c>
      <c r="E203" s="41">
        <f>E207</f>
        <v>0</v>
      </c>
      <c r="F203" s="88">
        <f t="shared" si="7"/>
        <v>185000</v>
      </c>
    </row>
    <row r="204" spans="1:6" ht="12.75">
      <c r="A204" s="43"/>
      <c r="B204" s="53" t="s">
        <v>125</v>
      </c>
      <c r="C204" s="43" t="s">
        <v>243</v>
      </c>
      <c r="D204" s="54">
        <f>D207</f>
        <v>185000</v>
      </c>
      <c r="E204" s="54">
        <f>E207</f>
        <v>0</v>
      </c>
      <c r="F204" s="86">
        <f t="shared" si="7"/>
        <v>185000</v>
      </c>
    </row>
    <row r="205" spans="1:6" ht="12.75">
      <c r="A205" s="46"/>
      <c r="B205" s="47">
        <v>3</v>
      </c>
      <c r="C205" s="46" t="s">
        <v>3</v>
      </c>
      <c r="D205" s="48">
        <f>D207</f>
        <v>185000</v>
      </c>
      <c r="E205" s="48">
        <f>E207</f>
        <v>0</v>
      </c>
      <c r="F205" s="87">
        <f t="shared" si="7"/>
        <v>185000</v>
      </c>
    </row>
    <row r="206" spans="1:6" ht="12.75">
      <c r="A206" s="46"/>
      <c r="B206" s="47">
        <v>35</v>
      </c>
      <c r="C206" s="46" t="s">
        <v>241</v>
      </c>
      <c r="D206" s="48">
        <f>D207</f>
        <v>185000</v>
      </c>
      <c r="E206" s="48">
        <f>E207</f>
        <v>0</v>
      </c>
      <c r="F206" s="87">
        <f t="shared" si="7"/>
        <v>185000</v>
      </c>
    </row>
    <row r="207" spans="1:6" ht="24">
      <c r="A207" s="51"/>
      <c r="B207" s="62">
        <v>352</v>
      </c>
      <c r="C207" s="51" t="s">
        <v>244</v>
      </c>
      <c r="D207" s="52">
        <v>185000</v>
      </c>
      <c r="E207" s="59">
        <v>0</v>
      </c>
      <c r="F207" s="89">
        <f t="shared" si="7"/>
        <v>185000</v>
      </c>
    </row>
    <row r="208" spans="2:6" ht="12.75">
      <c r="B208" s="33"/>
      <c r="C208" s="33"/>
      <c r="F208" s="31"/>
    </row>
    <row r="209" spans="2:6" ht="12.75">
      <c r="B209" s="33"/>
      <c r="C209" s="33"/>
      <c r="F209" s="31"/>
    </row>
    <row r="210" spans="2:6" ht="12.75">
      <c r="B210" s="33"/>
      <c r="C210" s="33"/>
      <c r="F210" s="31"/>
    </row>
    <row r="211" spans="2:6" ht="12.75">
      <c r="B211" s="33"/>
      <c r="C211" s="33"/>
      <c r="F211" s="31"/>
    </row>
    <row r="212" spans="1:6" ht="12.75">
      <c r="A212" s="4" t="s">
        <v>252</v>
      </c>
      <c r="B212" s="3"/>
      <c r="C212" s="3"/>
      <c r="D212" s="3"/>
      <c r="E212" s="3"/>
      <c r="F212" s="3"/>
    </row>
    <row r="213" spans="1:6" ht="12.75">
      <c r="A213" s="151" t="s">
        <v>253</v>
      </c>
      <c r="B213" s="151"/>
      <c r="C213" s="151"/>
      <c r="D213" s="151"/>
      <c r="E213" s="151"/>
      <c r="F213" s="151"/>
    </row>
    <row r="214" spans="1:6" ht="12.75">
      <c r="A214" s="152"/>
      <c r="B214" s="152"/>
      <c r="C214" s="152"/>
      <c r="D214" s="152"/>
      <c r="E214" s="152"/>
      <c r="F214" s="152"/>
    </row>
    <row r="215" spans="1:6" ht="12.75">
      <c r="A215" s="134"/>
      <c r="B215" s="134"/>
      <c r="C215" s="134"/>
      <c r="D215" s="134"/>
      <c r="E215" s="134"/>
      <c r="F215" s="134"/>
    </row>
    <row r="216" spans="1:6" ht="12.75">
      <c r="A216" s="134"/>
      <c r="B216" s="134"/>
      <c r="C216" s="134"/>
      <c r="D216" s="134"/>
      <c r="E216" s="134"/>
      <c r="F216" s="134"/>
    </row>
    <row r="217" spans="1:6" ht="12.75">
      <c r="A217" s="134"/>
      <c r="B217" s="134"/>
      <c r="C217" s="134"/>
      <c r="D217" s="134"/>
      <c r="E217" s="134"/>
      <c r="F217" s="134"/>
    </row>
    <row r="218" spans="1:6" ht="12.75">
      <c r="A218" s="143" t="s">
        <v>42</v>
      </c>
      <c r="B218" s="143"/>
      <c r="C218" s="143"/>
      <c r="D218" s="143"/>
      <c r="E218" s="143"/>
      <c r="F218" s="143"/>
    </row>
    <row r="219" spans="1:6" ht="12.75">
      <c r="A219" s="143" t="s">
        <v>43</v>
      </c>
      <c r="B219" s="143"/>
      <c r="C219" s="143"/>
      <c r="D219" s="143"/>
      <c r="E219" s="143"/>
      <c r="F219" s="143"/>
    </row>
    <row r="220" spans="1:6" ht="12.75">
      <c r="A220" s="72"/>
      <c r="B220" s="72"/>
      <c r="C220" s="17"/>
      <c r="D220" s="17"/>
      <c r="E220" s="17"/>
      <c r="F220" s="17"/>
    </row>
    <row r="221" spans="1:6" ht="12.75">
      <c r="A221" s="72"/>
      <c r="B221" s="72"/>
      <c r="C221" s="17"/>
      <c r="D221" s="17"/>
      <c r="E221" s="17"/>
      <c r="F221" s="17"/>
    </row>
    <row r="222" spans="1:6" ht="12.75">
      <c r="A222" s="72"/>
      <c r="B222" s="72"/>
      <c r="C222" s="17"/>
      <c r="D222" s="17"/>
      <c r="E222" s="17"/>
      <c r="F222" s="17"/>
    </row>
    <row r="223" spans="1:6" ht="12.75">
      <c r="A223" s="72"/>
      <c r="B223" s="72"/>
      <c r="C223" s="17"/>
      <c r="D223" s="17"/>
      <c r="E223" s="17"/>
      <c r="F223" s="17"/>
    </row>
    <row r="224" spans="1:6" ht="14.25" customHeight="1">
      <c r="A224" s="150" t="s">
        <v>247</v>
      </c>
      <c r="B224" s="150"/>
      <c r="D224" s="143" t="s">
        <v>208</v>
      </c>
      <c r="E224" s="143"/>
      <c r="F224" s="143"/>
    </row>
    <row r="225" spans="1:6" ht="15" customHeight="1">
      <c r="A225" s="150" t="s">
        <v>254</v>
      </c>
      <c r="B225" s="150"/>
      <c r="D225" s="147" t="s">
        <v>186</v>
      </c>
      <c r="E225" s="143"/>
      <c r="F225" s="143"/>
    </row>
    <row r="226" spans="1:2" ht="12.75">
      <c r="A226" s="21" t="s">
        <v>248</v>
      </c>
      <c r="B226" s="21"/>
    </row>
    <row r="227" spans="1:2" ht="12.75">
      <c r="A227" s="21"/>
      <c r="B227" s="21"/>
    </row>
  </sheetData>
  <sheetProtection/>
  <mergeCells count="8">
    <mergeCell ref="A225:B225"/>
    <mergeCell ref="D224:F224"/>
    <mergeCell ref="D225:F225"/>
    <mergeCell ref="A213:F213"/>
    <mergeCell ref="A214:F214"/>
    <mergeCell ref="A224:B224"/>
    <mergeCell ref="A218:F218"/>
    <mergeCell ref="A219:F219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Senka</cp:lastModifiedBy>
  <cp:lastPrinted>2016-10-28T08:01:07Z</cp:lastPrinted>
  <dcterms:created xsi:type="dcterms:W3CDTF">2010-12-16T07:55:39Z</dcterms:created>
  <dcterms:modified xsi:type="dcterms:W3CDTF">2016-11-08T08:02:58Z</dcterms:modified>
  <cp:category/>
  <cp:version/>
  <cp:contentType/>
  <cp:contentStatus/>
</cp:coreProperties>
</file>